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PS\Олег\ДФРР2021\Селектор 14.01\04-Квітень\Селектор 19.04.2021-ОП\"/>
    </mc:Choice>
  </mc:AlternateContent>
  <bookViews>
    <workbookView xWindow="0" yWindow="0" windowWidth="20490" windowHeight="8520"/>
  </bookViews>
  <sheets>
    <sheet name="Велике будівництво (3)" sheetId="6" r:id="rId1"/>
  </sheets>
  <definedNames>
    <definedName name="_xlnm._FilterDatabase" localSheetId="0" hidden="1">'Велике будівництво (3)'!$A$7:$X$7</definedName>
    <definedName name="_xlnm.Print_Titles" localSheetId="0">'Велике будівництво (3)'!$2:$7</definedName>
    <definedName name="_xlnm.Print_Area" localSheetId="0">'Велике будівництво (3)'!$A$1:$W$37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6" l="1"/>
  <c r="G15" i="6" l="1"/>
  <c r="G16" i="6"/>
  <c r="O18" i="6" l="1"/>
  <c r="Q18" i="6"/>
  <c r="R18" i="6"/>
  <c r="S18" i="6"/>
  <c r="T18" i="6"/>
  <c r="O8" i="6" l="1"/>
  <c r="T8" i="6"/>
  <c r="P20" i="6" l="1"/>
  <c r="P21" i="6"/>
  <c r="P18" i="6" s="1"/>
  <c r="P22" i="6"/>
  <c r="N22" i="6" s="1"/>
  <c r="P23" i="6"/>
  <c r="P19" i="6"/>
  <c r="N19" i="6" s="1"/>
  <c r="P27" i="6"/>
  <c r="P28" i="6"/>
  <c r="P29" i="6"/>
  <c r="N29" i="6" s="1"/>
  <c r="P30" i="6"/>
  <c r="N30" i="6" s="1"/>
  <c r="P26" i="6"/>
  <c r="P33" i="6"/>
  <c r="P37" i="6"/>
  <c r="P36" i="6"/>
  <c r="N37" i="6"/>
  <c r="N36" i="6"/>
  <c r="N35" i="6" s="1"/>
  <c r="O35" i="6"/>
  <c r="P35" i="6"/>
  <c r="Q35" i="6"/>
  <c r="R35" i="6"/>
  <c r="S35" i="6"/>
  <c r="T35" i="6"/>
  <c r="N33" i="6"/>
  <c r="N32" i="6" s="1"/>
  <c r="O32" i="6"/>
  <c r="P32" i="6"/>
  <c r="Q32" i="6"/>
  <c r="R32" i="6"/>
  <c r="S32" i="6"/>
  <c r="T32" i="6"/>
  <c r="N27" i="6"/>
  <c r="N28" i="6"/>
  <c r="N26" i="6"/>
  <c r="O25" i="6"/>
  <c r="Q25" i="6"/>
  <c r="R25" i="6"/>
  <c r="S25" i="6"/>
  <c r="T25" i="6"/>
  <c r="N23" i="6"/>
  <c r="N20" i="6"/>
  <c r="O11" i="6"/>
  <c r="Q11" i="6"/>
  <c r="R11" i="6"/>
  <c r="S11" i="6"/>
  <c r="S8" i="6" s="1"/>
  <c r="T11" i="6"/>
  <c r="N15" i="6"/>
  <c r="P13" i="6"/>
  <c r="N13" i="6" s="1"/>
  <c r="P14" i="6"/>
  <c r="N14" i="6" s="1"/>
  <c r="P15" i="6"/>
  <c r="P16" i="6"/>
  <c r="P12" i="6"/>
  <c r="N12" i="6" s="1"/>
  <c r="G27" i="6"/>
  <c r="G28" i="6"/>
  <c r="G29" i="6"/>
  <c r="G30" i="6"/>
  <c r="G26" i="6"/>
  <c r="G20" i="6"/>
  <c r="G21" i="6"/>
  <c r="G22" i="6"/>
  <c r="G23" i="6"/>
  <c r="G19" i="6"/>
  <c r="G13" i="6"/>
  <c r="G14" i="6"/>
  <c r="G12" i="6"/>
  <c r="P25" i="6" l="1"/>
  <c r="Q8" i="6"/>
  <c r="N21" i="6"/>
  <c r="N18" i="6" s="1"/>
  <c r="N11" i="6"/>
  <c r="R8" i="6"/>
  <c r="P11" i="6"/>
  <c r="P8" i="6" s="1"/>
  <c r="N16" i="6"/>
  <c r="N25" i="6"/>
  <c r="F18" i="6"/>
  <c r="H18" i="6"/>
  <c r="J18" i="6"/>
  <c r="E18" i="6"/>
  <c r="J11" i="6"/>
  <c r="K11" i="6"/>
  <c r="M11" i="6"/>
  <c r="E11" i="6"/>
  <c r="N8" i="6" l="1"/>
  <c r="F35" i="6"/>
  <c r="H35" i="6"/>
  <c r="I35" i="6"/>
  <c r="J35" i="6"/>
  <c r="K35" i="6"/>
  <c r="L35" i="6"/>
  <c r="M35" i="6"/>
  <c r="E35" i="6"/>
  <c r="I15" i="6" l="1"/>
  <c r="L13" i="6" l="1"/>
  <c r="L11" i="6" s="1"/>
  <c r="H13" i="6"/>
  <c r="H11" i="6" s="1"/>
  <c r="F14" i="6" l="1"/>
  <c r="F11" i="6" s="1"/>
  <c r="G36" i="6" l="1"/>
  <c r="G35" i="6" s="1"/>
  <c r="I27" i="6"/>
  <c r="I29" i="6"/>
  <c r="I30" i="6"/>
  <c r="I26" i="6"/>
  <c r="K25" i="6"/>
  <c r="L25" i="6"/>
  <c r="M25" i="6"/>
  <c r="F32" i="6"/>
  <c r="H32" i="6"/>
  <c r="J32" i="6"/>
  <c r="K32" i="6"/>
  <c r="L32" i="6"/>
  <c r="M32" i="6"/>
  <c r="F25" i="6"/>
  <c r="L18" i="6"/>
  <c r="M18" i="6"/>
  <c r="M8" i="6" l="1"/>
  <c r="F8" i="6"/>
  <c r="E25" i="6"/>
  <c r="L8" i="6"/>
  <c r="I33" i="6"/>
  <c r="E33" i="6"/>
  <c r="E32" i="6" s="1"/>
  <c r="J28" i="6"/>
  <c r="H26" i="6"/>
  <c r="H25" i="6" s="1"/>
  <c r="H8" i="6" s="1"/>
  <c r="K23" i="6"/>
  <c r="I23" i="6" s="1"/>
  <c r="K22" i="6"/>
  <c r="K18" i="6" s="1"/>
  <c r="I21" i="6"/>
  <c r="I20" i="6"/>
  <c r="I16" i="6"/>
  <c r="I19" i="6"/>
  <c r="I12" i="6"/>
  <c r="G11" i="6" l="1"/>
  <c r="I11" i="6"/>
  <c r="J25" i="6"/>
  <c r="J8" i="6" s="1"/>
  <c r="I28" i="6"/>
  <c r="I25" i="6" s="1"/>
  <c r="I22" i="6"/>
  <c r="K8" i="6"/>
  <c r="I32" i="6"/>
  <c r="G33" i="6"/>
  <c r="G32" i="6" s="1"/>
  <c r="E8" i="6"/>
  <c r="G18" i="6"/>
  <c r="I18" i="6" l="1"/>
  <c r="G25" i="6"/>
  <c r="G8" i="6" s="1"/>
  <c r="I8" i="6"/>
</calcChain>
</file>

<file path=xl/sharedStrings.xml><?xml version="1.0" encoding="utf-8"?>
<sst xmlns="http://schemas.openxmlformats.org/spreadsheetml/2006/main" count="124" uniqueCount="101">
  <si>
    <t>№ п/п</t>
  </si>
  <si>
    <t>Результативність (для проектів будівництва, потужність, відповідних одиниць)</t>
  </si>
  <si>
    <t>Заповнюється для проектів будівництва</t>
  </si>
  <si>
    <t>Примітка</t>
  </si>
  <si>
    <t>Усього</t>
  </si>
  <si>
    <t>коштів державного фонду регіонального розвитку</t>
  </si>
  <si>
    <t>коштів місцевого бюджету</t>
  </si>
  <si>
    <t>Найменування експертної організації, дата, № експертизи</t>
  </si>
  <si>
    <t>Нормативний акт щодо затвердження проекту будівництва</t>
  </si>
  <si>
    <t>Залишок на 01.01.21</t>
  </si>
  <si>
    <t>Період реалізації (рік початку і закінчення)</t>
  </si>
  <si>
    <t>у тому числі</t>
  </si>
  <si>
    <t>Кошторисна вартість об’єкта,
тис. гривень</t>
  </si>
  <si>
    <t>Школа на 250 учнів в с. Ставрове Окнянського району Одеської області - будівництво</t>
  </si>
  <si>
    <t>ДП "Укрдержбудекспертиза" від 04.07.2019 
№ 00-0432-19/Ф</t>
  </si>
  <si>
    <t>Всього</t>
  </si>
  <si>
    <t>Школи</t>
  </si>
  <si>
    <t>Садочки</t>
  </si>
  <si>
    <t>Спорт</t>
  </si>
  <si>
    <t>Капітальний ремонт оглядових трибун та підтрибунних приміщень стадіону ДЮСШ по вул. Незалежності, 14 (Калініна) в м. Білгород-Дністровський Одеської області</t>
  </si>
  <si>
    <t>Наказ УКБ м. Білгород-Дністровський №4 від 20.12.2018</t>
  </si>
  <si>
    <t>Пкд в розробці</t>
  </si>
  <si>
    <t>2019-2021</t>
  </si>
  <si>
    <t>2018-2021</t>
  </si>
  <si>
    <t>240 місць</t>
  </si>
  <si>
    <t>250 місць</t>
  </si>
  <si>
    <t>2008-2021</t>
  </si>
  <si>
    <t>120 місць</t>
  </si>
  <si>
    <t>130 місць</t>
  </si>
  <si>
    <t>90 місць</t>
  </si>
  <si>
    <t>3200 посадкових місць</t>
  </si>
  <si>
    <t>Залишок коштів освітньої субвенції</t>
  </si>
  <si>
    <t>Перша приватна експертиза від 29.12.2020 №29/725-12/20/А</t>
  </si>
  <si>
    <t>850 шкільних місць;  330 позашкільних місць</t>
  </si>
  <si>
    <t>Обласний бюджет</t>
  </si>
  <si>
    <t>Місцевий бюджет</t>
  </si>
  <si>
    <t>Разом</t>
  </si>
  <si>
    <t>5743,6 м2</t>
  </si>
  <si>
    <t>Наказ управління обласної ради з майнових відносин від 29.08.2019 №93-ОД</t>
  </si>
  <si>
    <t>42 місця</t>
  </si>
  <si>
    <t>"НДІ Проектконструкція" від 16.11.2020 №ЕК-3271/05-20</t>
  </si>
  <si>
    <t>Багатофункціональний спортивний майданчик</t>
  </si>
  <si>
    <t>Стадіон</t>
  </si>
  <si>
    <t>Наказ управління УКБ Одеської міської ради №112/по від 19.07.2018</t>
  </si>
  <si>
    <t>Будпроектекспертиза від 19.07.2018 №55/18</t>
  </si>
  <si>
    <t>2016-2021</t>
  </si>
  <si>
    <t>Габаритні розміри будівлі - 38,8х64,8 м, площа забудови - 2375,91 кв м</t>
  </si>
  <si>
    <t>Наказ управління обласної ради з майнових відносин від 17.02.2017 №12/1</t>
  </si>
  <si>
    <t>Потребує розробки ПКД</t>
  </si>
  <si>
    <t>Розпорядження Бородінської селищної ради від 16.11.2020 №29/1</t>
  </si>
  <si>
    <t>Розпорядження Таїровської селищної ради від 14.07.2020 №130-сп</t>
  </si>
  <si>
    <t>Рішення Усатівської сільської ради від 12.01.2021 №177-VIII</t>
  </si>
  <si>
    <t>Реконструкція будівлі НВК "Балтська загальноосвітня школа І-ІІІ ступенів №3 - колегіум" за адресою: м. Балта Одеської області, вул. Уварова, 96</t>
  </si>
  <si>
    <t>287 місць</t>
  </si>
  <si>
    <t>Філія ДП "Укрдержбудекспертиза" в Одеській області, від 09.04.2020 №16-0532-20</t>
  </si>
  <si>
    <t>Басейни</t>
  </si>
  <si>
    <t>Державний бюджет</t>
  </si>
  <si>
    <t>Стадіон, 3200 посадкових місць</t>
  </si>
  <si>
    <t>Реконструкція міського спортивного комплексу з будівництвом універсальної критої зали по вул. Одеській, буд 1/а в м. Ананьєві Одеської області</t>
  </si>
  <si>
    <t>Будівництво загальноосвітньої школи ІІ-ІІІ ступенів Авангардівського НВК «Дошкільний навчальний заклад (дитячий садок) – загальноосвітня школа І ступенів» за адресою: вул.Добрянського, 26а, смт Авангард Овідіопольського району Одеської області</t>
  </si>
  <si>
    <t>Розпорядження Одеської ОДА від 10.10.2019 №1217/А-2019</t>
  </si>
  <si>
    <t>Реконструкція дитячого садка "Сонечко", розташованого за адресою: Одеська обл., Одеський район, с. Іллінка, вул. Міжлиманська,6а"</t>
  </si>
  <si>
    <t>Нове будівництво дитячого садку на 90 місць за адресою: смт. Таїрове, вул. 40 річчя Перемоги, 53-а, Овідіопольського району Одеської області</t>
  </si>
  <si>
    <t>Наказ НВК "Балтська загальноосвітня школа І-ІІІ ступенів №3-колегіум" від 15.04.2020 №10-г</t>
  </si>
  <si>
    <t>Капітальний ремонт багатофункціонального спортивного майданчику комунального закладу "Загальноосвітній навчальний заклад І-Ш ступенів - дошкільний навчальний заклад" за адресою: 66700, Одеська область, Захарівський район, смт Захарівка, вул Центральна, 140</t>
  </si>
  <si>
    <t>Капітальний ремонт бігових доріжок стадіону ДЮСШ по вул. Незалежності, 14 (Калініна) в м. Білгород-Дністровський Одеської області</t>
  </si>
  <si>
    <t>НДІ "Проектреконструкція" від 20.08.2019 №ЕК-2202/07-19</t>
  </si>
  <si>
    <t>НДІ "Проектреконструкція" від 27.04.2018 №ЕК-0688/04-8</t>
  </si>
  <si>
    <t>Капітальний ремонт КЗ "Одеська обласна школа вищої спортивної майстерності "Олімпієць", м. Одеса, проспект Шевченка, 31а"</t>
  </si>
  <si>
    <t>Реконструкція Бородінського навчально-виховного комплексу "Загальноосвітня школа І-ІІІ ступенів - дошкільний навчальний заклад" Тарутинської районної ради Одеської області</t>
  </si>
  <si>
    <t>ТОВ "Проексп" від 08.07.2020 №V-0156-20ПРОЕКСП</t>
  </si>
  <si>
    <t>Реставрація та реабілітація фасадів  будівлі Одеського академічного українського музично-драматичного театру ім.В.Василька за адресою: м.Одеса, вул.Пастера, 15</t>
  </si>
  <si>
    <t>Розпорядження Ананьївського міського голови від 20.01.2021 №5-о/д</t>
  </si>
  <si>
    <t>Спортивний комлпекс з басейном</t>
  </si>
  <si>
    <t>Розвиткові проєкти</t>
  </si>
  <si>
    <t xml:space="preserve">Перелік проєктів "Великого будівництва - 2021" Одеської області </t>
  </si>
  <si>
    <t>Найменування інвестиційної програми /проєкту регіонального розвитку, місцезнаходження, вид робіт для проектів будівництва</t>
  </si>
  <si>
    <t>Українська міжрегіональна будівельна експертиза  від 30.11.2018 №00030-18</t>
  </si>
  <si>
    <t xml:space="preserve">Філія ДП "Укрдержбудекспертиза" в Одеській області від 01.11.2018  №16-2523-18 </t>
  </si>
  <si>
    <t>НДІ "Проектреконструкція" від 18.11.2020 №ЕК-3652/10-20</t>
  </si>
  <si>
    <t>2020-2021</t>
  </si>
  <si>
    <t>Філія ДП "Укрдержбудекспертиза" в Одеській області від 16.07.2020 №16-1100-20</t>
  </si>
  <si>
    <t>Наказ КУ «Захарівський районний центр обслуговування закладів освіти, культури та молодіжної політики» відділу освіти Фрунзівської РДА від 17.08.2020 №22/аг</t>
  </si>
  <si>
    <t>Капітальний ремонт Шевченківської загальноосвітньої школи І-ІІІ ступенів №2 Кілійської районної ради Одеської області</t>
  </si>
  <si>
    <t>ТОВ "Проексп" від 31.03.2020 №0258-20/Проексп</t>
  </si>
  <si>
    <t>Рішення Кілійської міської ради від 08.04.2020 №80</t>
  </si>
  <si>
    <t>Рішення Усатівської сільської ради  від 25.11.2020 №313</t>
  </si>
  <si>
    <t>300 місць</t>
  </si>
  <si>
    <t>Філія ДП "Укрдержбудекспертиза" в Одеській області від 06.07.2017 №16-1810-17</t>
  </si>
  <si>
    <t>Наказ управління УКБ Одеської міської ради №181/по від 11.10.2017</t>
  </si>
  <si>
    <t>Кошти Надзвичайної кредитної програми для відновлення України</t>
  </si>
  <si>
    <t>НДІ "Проектреконструкція" від 28.01.2021 №ЕК-3957/01-21</t>
  </si>
  <si>
    <t>Розпорядження селищного голови выд 28.01.2021 №15</t>
  </si>
  <si>
    <t>Капітальний ремонт ОЗОШ №41 за адресою: м. Одеса,  пл. Мічуріна, 9</t>
  </si>
  <si>
    <t>«Будівництво ясла - садка» по вул. Остапа Вишні, 25 Б, с. Усатове, Біляївського району (коригування проекту Сада-ясла на 130 місць)</t>
  </si>
  <si>
    <t>Капітальний ремонт плавального басейну і лабораторії живучості та будівлі спортивного комплексу Національного університету « Одеська морська академія», за адресою: м. Одеса, вул. Маловського,10</t>
  </si>
  <si>
    <t>Виготовлення ПКД "Капітальний ремонт плавального басейну і лабораторії живучості та будівлі спортивного комплексу Національного університету «Одеська морська академія», за адресою: м. Одеса, вул. Маловського,10"</t>
  </si>
  <si>
    <t>Кошти Державного бюджету (міносвіта)</t>
  </si>
  <si>
    <t>Реконструкція будівлі Одеської загальноосвітньої школи №33 I-III ступенів, розташованої за адресою: м. Одеса вул. Космонавта Комарова,8</t>
  </si>
  <si>
    <t>Плановий фінансування у 2021 році, тис. гривень</t>
  </si>
  <si>
    <t>Профінансовано на 19.04.2021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</si>
</sst>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5" fillId="0" borderId="3" xfId="1" applyFont="1" applyBorder="1" applyAlignment="1">
      <alignment horizontal="center" vertical="center"/>
    </xf>
    <xf numFmtId="0" fontId="5" fillId="0" borderId="0" xfId="1" applyFont="1"/>
    <xf numFmtId="0" fontId="7" fillId="0" borderId="0" xfId="1" applyFont="1"/>
    <xf numFmtId="165" fontId="1" fillId="0" borderId="0" xfId="1" applyNumberForma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left" wrapText="1"/>
    </xf>
    <xf numFmtId="0" fontId="9" fillId="3" borderId="4" xfId="1" applyFont="1" applyFill="1" applyBorder="1"/>
    <xf numFmtId="0" fontId="5" fillId="0" borderId="6" xfId="1" applyFont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9" fillId="3" borderId="6" xfId="1" applyFont="1" applyFill="1" applyBorder="1"/>
    <xf numFmtId="0" fontId="1" fillId="0" borderId="6" xfId="1" applyBorder="1"/>
    <xf numFmtId="0" fontId="10" fillId="0" borderId="6" xfId="1" applyFont="1" applyBorder="1"/>
    <xf numFmtId="0" fontId="9" fillId="4" borderId="3" xfId="1" applyFont="1" applyFill="1" applyBorder="1" applyAlignment="1">
      <alignment horizontal="center" wrapText="1"/>
    </xf>
    <xf numFmtId="0" fontId="9" fillId="4" borderId="4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2" fontId="9" fillId="3" borderId="4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wrapText="1"/>
    </xf>
    <xf numFmtId="0" fontId="12" fillId="4" borderId="4" xfId="1" applyFont="1" applyFill="1" applyBorder="1" applyAlignment="1">
      <alignment horizontal="center" wrapText="1"/>
    </xf>
    <xf numFmtId="0" fontId="12" fillId="4" borderId="6" xfId="1" applyFont="1" applyFill="1" applyBorder="1" applyAlignment="1">
      <alignment horizontal="center" wrapText="1"/>
    </xf>
    <xf numFmtId="166" fontId="9" fillId="3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14" fillId="4" borderId="4" xfId="1" applyNumberFormat="1" applyFont="1" applyFill="1" applyBorder="1" applyAlignment="1">
      <alignment horizontal="center" wrapText="1"/>
    </xf>
    <xf numFmtId="0" fontId="13" fillId="4" borderId="4" xfId="1" applyFont="1" applyFill="1" applyBorder="1" applyAlignment="1">
      <alignment horizontal="left" wrapText="1"/>
    </xf>
    <xf numFmtId="0" fontId="14" fillId="4" borderId="4" xfId="1" applyFont="1" applyFill="1" applyBorder="1" applyAlignment="1">
      <alignment horizontal="left" wrapText="1"/>
    </xf>
    <xf numFmtId="0" fontId="14" fillId="4" borderId="4" xfId="1" applyFont="1" applyFill="1" applyBorder="1" applyAlignment="1">
      <alignment horizontal="center" wrapText="1"/>
    </xf>
    <xf numFmtId="165" fontId="14" fillId="4" borderId="4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65" fontId="10" fillId="0" borderId="6" xfId="1" applyNumberFormat="1" applyFont="1" applyBorder="1"/>
    <xf numFmtId="165" fontId="14" fillId="3" borderId="4" xfId="1" applyNumberFormat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vertical="center" wrapText="1"/>
    </xf>
    <xf numFmtId="0" fontId="3" fillId="4" borderId="4" xfId="1" applyFont="1" applyFill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165" fontId="8" fillId="5" borderId="4" xfId="1" applyNumberFormat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5" fontId="8" fillId="7" borderId="4" xfId="1" applyNumberFormat="1" applyFont="1" applyFill="1" applyBorder="1" applyAlignment="1">
      <alignment horizontal="center" vertical="center" wrapText="1"/>
    </xf>
    <xf numFmtId="0" fontId="8" fillId="7" borderId="4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13" fillId="6" borderId="6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8" fillId="5" borderId="4" xfId="1" applyFont="1" applyFill="1" applyBorder="1" applyAlignment="1">
      <alignment horizontal="center" vertical="center" wrapText="1"/>
    </xf>
    <xf numFmtId="165" fontId="8" fillId="5" borderId="4" xfId="1" applyNumberFormat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165" fontId="8" fillId="7" borderId="4" xfId="1" applyNumberFormat="1" applyFont="1" applyFill="1" applyBorder="1" applyAlignment="1">
      <alignment horizontal="center" vertical="center" wrapText="1"/>
    </xf>
  </cellXfs>
  <cellStyles count="3">
    <cellStyle name="Звичайний 4" xfId="1"/>
    <cellStyle name="Обычный" xfId="0" builtinId="0"/>
    <cellStyle name="Фінансови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view="pageBreakPreview" zoomScale="55" zoomScaleNormal="60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5" sqref="O15"/>
    </sheetView>
  </sheetViews>
  <sheetFormatPr defaultRowHeight="20.25" x14ac:dyDescent="0.3"/>
  <cols>
    <col min="1" max="1" width="5.7109375" style="8" customWidth="1"/>
    <col min="2" max="2" width="55.7109375" style="4" customWidth="1"/>
    <col min="3" max="3" width="15.7109375" style="1" customWidth="1"/>
    <col min="4" max="4" width="28.140625" style="1" customWidth="1"/>
    <col min="5" max="5" width="17" style="40" customWidth="1"/>
    <col min="6" max="6" width="20.28515625" style="40" customWidth="1"/>
    <col min="7" max="7" width="15.85546875" style="40" customWidth="1"/>
    <col min="8" max="8" width="19.140625" style="40" customWidth="1"/>
    <col min="9" max="11" width="16.42578125" style="5" customWidth="1"/>
    <col min="12" max="13" width="17.42578125" style="40" customWidth="1"/>
    <col min="14" max="20" width="17.42578125" style="48" customWidth="1"/>
    <col min="21" max="21" width="21.5703125" style="1" customWidth="1"/>
    <col min="22" max="22" width="20.85546875" style="1" customWidth="1"/>
    <col min="23" max="23" width="18.7109375" style="1" customWidth="1"/>
    <col min="24" max="24" width="14" style="1" bestFit="1" customWidth="1"/>
    <col min="25" max="262" width="9.140625" style="1"/>
    <col min="263" max="263" width="5.7109375" style="1" customWidth="1"/>
    <col min="264" max="264" width="40.85546875" style="1" customWidth="1"/>
    <col min="265" max="265" width="11.85546875" style="1" customWidth="1"/>
    <col min="266" max="266" width="18.140625" style="1" customWidth="1"/>
    <col min="267" max="267" width="17.5703125" style="1" customWidth="1"/>
    <col min="268" max="268" width="18.42578125" style="1" customWidth="1"/>
    <col min="269" max="269" width="20.42578125" style="1" customWidth="1"/>
    <col min="270" max="270" width="20.28515625" style="1" customWidth="1"/>
    <col min="271" max="271" width="20.85546875" style="1" customWidth="1"/>
    <col min="272" max="272" width="12.42578125" style="1" customWidth="1"/>
    <col min="273" max="273" width="19.140625" style="1" customWidth="1"/>
    <col min="274" max="274" width="10.28515625" style="1" customWidth="1"/>
    <col min="275" max="275" width="14.5703125" style="1" customWidth="1"/>
    <col min="276" max="276" width="21.5703125" style="1" customWidth="1"/>
    <col min="277" max="277" width="20.85546875" style="1" customWidth="1"/>
    <col min="278" max="278" width="38.42578125" style="1" customWidth="1"/>
    <col min="279" max="279" width="22.140625" style="1" customWidth="1"/>
    <col min="280" max="280" width="14" style="1" bestFit="1" customWidth="1"/>
    <col min="281" max="518" width="9.140625" style="1"/>
    <col min="519" max="519" width="5.7109375" style="1" customWidth="1"/>
    <col min="520" max="520" width="40.85546875" style="1" customWidth="1"/>
    <col min="521" max="521" width="11.85546875" style="1" customWidth="1"/>
    <col min="522" max="522" width="18.140625" style="1" customWidth="1"/>
    <col min="523" max="523" width="17.5703125" style="1" customWidth="1"/>
    <col min="524" max="524" width="18.42578125" style="1" customWidth="1"/>
    <col min="525" max="525" width="20.42578125" style="1" customWidth="1"/>
    <col min="526" max="526" width="20.28515625" style="1" customWidth="1"/>
    <col min="527" max="527" width="20.85546875" style="1" customWidth="1"/>
    <col min="528" max="528" width="12.42578125" style="1" customWidth="1"/>
    <col min="529" max="529" width="19.140625" style="1" customWidth="1"/>
    <col min="530" max="530" width="10.28515625" style="1" customWidth="1"/>
    <col min="531" max="531" width="14.5703125" style="1" customWidth="1"/>
    <col min="532" max="532" width="21.5703125" style="1" customWidth="1"/>
    <col min="533" max="533" width="20.85546875" style="1" customWidth="1"/>
    <col min="534" max="534" width="38.42578125" style="1" customWidth="1"/>
    <col min="535" max="535" width="22.140625" style="1" customWidth="1"/>
    <col min="536" max="536" width="14" style="1" bestFit="1" customWidth="1"/>
    <col min="537" max="774" width="9.140625" style="1"/>
    <col min="775" max="775" width="5.7109375" style="1" customWidth="1"/>
    <col min="776" max="776" width="40.85546875" style="1" customWidth="1"/>
    <col min="777" max="777" width="11.85546875" style="1" customWidth="1"/>
    <col min="778" max="778" width="18.140625" style="1" customWidth="1"/>
    <col min="779" max="779" width="17.5703125" style="1" customWidth="1"/>
    <col min="780" max="780" width="18.42578125" style="1" customWidth="1"/>
    <col min="781" max="781" width="20.42578125" style="1" customWidth="1"/>
    <col min="782" max="782" width="20.28515625" style="1" customWidth="1"/>
    <col min="783" max="783" width="20.85546875" style="1" customWidth="1"/>
    <col min="784" max="784" width="12.42578125" style="1" customWidth="1"/>
    <col min="785" max="785" width="19.140625" style="1" customWidth="1"/>
    <col min="786" max="786" width="10.28515625" style="1" customWidth="1"/>
    <col min="787" max="787" width="14.5703125" style="1" customWidth="1"/>
    <col min="788" max="788" width="21.5703125" style="1" customWidth="1"/>
    <col min="789" max="789" width="20.85546875" style="1" customWidth="1"/>
    <col min="790" max="790" width="38.42578125" style="1" customWidth="1"/>
    <col min="791" max="791" width="22.140625" style="1" customWidth="1"/>
    <col min="792" max="792" width="14" style="1" bestFit="1" customWidth="1"/>
    <col min="793" max="1030" width="9.140625" style="1"/>
    <col min="1031" max="1031" width="5.7109375" style="1" customWidth="1"/>
    <col min="1032" max="1032" width="40.85546875" style="1" customWidth="1"/>
    <col min="1033" max="1033" width="11.85546875" style="1" customWidth="1"/>
    <col min="1034" max="1034" width="18.140625" style="1" customWidth="1"/>
    <col min="1035" max="1035" width="17.5703125" style="1" customWidth="1"/>
    <col min="1036" max="1036" width="18.42578125" style="1" customWidth="1"/>
    <col min="1037" max="1037" width="20.42578125" style="1" customWidth="1"/>
    <col min="1038" max="1038" width="20.28515625" style="1" customWidth="1"/>
    <col min="1039" max="1039" width="20.85546875" style="1" customWidth="1"/>
    <col min="1040" max="1040" width="12.42578125" style="1" customWidth="1"/>
    <col min="1041" max="1041" width="19.140625" style="1" customWidth="1"/>
    <col min="1042" max="1042" width="10.28515625" style="1" customWidth="1"/>
    <col min="1043" max="1043" width="14.5703125" style="1" customWidth="1"/>
    <col min="1044" max="1044" width="21.5703125" style="1" customWidth="1"/>
    <col min="1045" max="1045" width="20.85546875" style="1" customWidth="1"/>
    <col min="1046" max="1046" width="38.42578125" style="1" customWidth="1"/>
    <col min="1047" max="1047" width="22.140625" style="1" customWidth="1"/>
    <col min="1048" max="1048" width="14" style="1" bestFit="1" customWidth="1"/>
    <col min="1049" max="1286" width="9.140625" style="1"/>
    <col min="1287" max="1287" width="5.7109375" style="1" customWidth="1"/>
    <col min="1288" max="1288" width="40.85546875" style="1" customWidth="1"/>
    <col min="1289" max="1289" width="11.85546875" style="1" customWidth="1"/>
    <col min="1290" max="1290" width="18.140625" style="1" customWidth="1"/>
    <col min="1291" max="1291" width="17.5703125" style="1" customWidth="1"/>
    <col min="1292" max="1292" width="18.42578125" style="1" customWidth="1"/>
    <col min="1293" max="1293" width="20.42578125" style="1" customWidth="1"/>
    <col min="1294" max="1294" width="20.28515625" style="1" customWidth="1"/>
    <col min="1295" max="1295" width="20.85546875" style="1" customWidth="1"/>
    <col min="1296" max="1296" width="12.42578125" style="1" customWidth="1"/>
    <col min="1297" max="1297" width="19.140625" style="1" customWidth="1"/>
    <col min="1298" max="1298" width="10.28515625" style="1" customWidth="1"/>
    <col min="1299" max="1299" width="14.5703125" style="1" customWidth="1"/>
    <col min="1300" max="1300" width="21.5703125" style="1" customWidth="1"/>
    <col min="1301" max="1301" width="20.85546875" style="1" customWidth="1"/>
    <col min="1302" max="1302" width="38.42578125" style="1" customWidth="1"/>
    <col min="1303" max="1303" width="22.140625" style="1" customWidth="1"/>
    <col min="1304" max="1304" width="14" style="1" bestFit="1" customWidth="1"/>
    <col min="1305" max="1542" width="9.140625" style="1"/>
    <col min="1543" max="1543" width="5.7109375" style="1" customWidth="1"/>
    <col min="1544" max="1544" width="40.85546875" style="1" customWidth="1"/>
    <col min="1545" max="1545" width="11.85546875" style="1" customWidth="1"/>
    <col min="1546" max="1546" width="18.140625" style="1" customWidth="1"/>
    <col min="1547" max="1547" width="17.5703125" style="1" customWidth="1"/>
    <col min="1548" max="1548" width="18.42578125" style="1" customWidth="1"/>
    <col min="1549" max="1549" width="20.42578125" style="1" customWidth="1"/>
    <col min="1550" max="1550" width="20.28515625" style="1" customWidth="1"/>
    <col min="1551" max="1551" width="20.85546875" style="1" customWidth="1"/>
    <col min="1552" max="1552" width="12.42578125" style="1" customWidth="1"/>
    <col min="1553" max="1553" width="19.140625" style="1" customWidth="1"/>
    <col min="1554" max="1554" width="10.28515625" style="1" customWidth="1"/>
    <col min="1555" max="1555" width="14.5703125" style="1" customWidth="1"/>
    <col min="1556" max="1556" width="21.5703125" style="1" customWidth="1"/>
    <col min="1557" max="1557" width="20.85546875" style="1" customWidth="1"/>
    <col min="1558" max="1558" width="38.42578125" style="1" customWidth="1"/>
    <col min="1559" max="1559" width="22.140625" style="1" customWidth="1"/>
    <col min="1560" max="1560" width="14" style="1" bestFit="1" customWidth="1"/>
    <col min="1561" max="1798" width="9.140625" style="1"/>
    <col min="1799" max="1799" width="5.7109375" style="1" customWidth="1"/>
    <col min="1800" max="1800" width="40.85546875" style="1" customWidth="1"/>
    <col min="1801" max="1801" width="11.85546875" style="1" customWidth="1"/>
    <col min="1802" max="1802" width="18.140625" style="1" customWidth="1"/>
    <col min="1803" max="1803" width="17.5703125" style="1" customWidth="1"/>
    <col min="1804" max="1804" width="18.42578125" style="1" customWidth="1"/>
    <col min="1805" max="1805" width="20.42578125" style="1" customWidth="1"/>
    <col min="1806" max="1806" width="20.28515625" style="1" customWidth="1"/>
    <col min="1807" max="1807" width="20.85546875" style="1" customWidth="1"/>
    <col min="1808" max="1808" width="12.42578125" style="1" customWidth="1"/>
    <col min="1809" max="1809" width="19.140625" style="1" customWidth="1"/>
    <col min="1810" max="1810" width="10.28515625" style="1" customWidth="1"/>
    <col min="1811" max="1811" width="14.5703125" style="1" customWidth="1"/>
    <col min="1812" max="1812" width="21.5703125" style="1" customWidth="1"/>
    <col min="1813" max="1813" width="20.85546875" style="1" customWidth="1"/>
    <col min="1814" max="1814" width="38.42578125" style="1" customWidth="1"/>
    <col min="1815" max="1815" width="22.140625" style="1" customWidth="1"/>
    <col min="1816" max="1816" width="14" style="1" bestFit="1" customWidth="1"/>
    <col min="1817" max="2054" width="9.140625" style="1"/>
    <col min="2055" max="2055" width="5.7109375" style="1" customWidth="1"/>
    <col min="2056" max="2056" width="40.85546875" style="1" customWidth="1"/>
    <col min="2057" max="2057" width="11.85546875" style="1" customWidth="1"/>
    <col min="2058" max="2058" width="18.140625" style="1" customWidth="1"/>
    <col min="2059" max="2059" width="17.5703125" style="1" customWidth="1"/>
    <col min="2060" max="2060" width="18.42578125" style="1" customWidth="1"/>
    <col min="2061" max="2061" width="20.42578125" style="1" customWidth="1"/>
    <col min="2062" max="2062" width="20.28515625" style="1" customWidth="1"/>
    <col min="2063" max="2063" width="20.85546875" style="1" customWidth="1"/>
    <col min="2064" max="2064" width="12.42578125" style="1" customWidth="1"/>
    <col min="2065" max="2065" width="19.140625" style="1" customWidth="1"/>
    <col min="2066" max="2066" width="10.28515625" style="1" customWidth="1"/>
    <col min="2067" max="2067" width="14.5703125" style="1" customWidth="1"/>
    <col min="2068" max="2068" width="21.5703125" style="1" customWidth="1"/>
    <col min="2069" max="2069" width="20.85546875" style="1" customWidth="1"/>
    <col min="2070" max="2070" width="38.42578125" style="1" customWidth="1"/>
    <col min="2071" max="2071" width="22.140625" style="1" customWidth="1"/>
    <col min="2072" max="2072" width="14" style="1" bestFit="1" customWidth="1"/>
    <col min="2073" max="2310" width="9.140625" style="1"/>
    <col min="2311" max="2311" width="5.7109375" style="1" customWidth="1"/>
    <col min="2312" max="2312" width="40.85546875" style="1" customWidth="1"/>
    <col min="2313" max="2313" width="11.85546875" style="1" customWidth="1"/>
    <col min="2314" max="2314" width="18.140625" style="1" customWidth="1"/>
    <col min="2315" max="2315" width="17.5703125" style="1" customWidth="1"/>
    <col min="2316" max="2316" width="18.42578125" style="1" customWidth="1"/>
    <col min="2317" max="2317" width="20.42578125" style="1" customWidth="1"/>
    <col min="2318" max="2318" width="20.28515625" style="1" customWidth="1"/>
    <col min="2319" max="2319" width="20.85546875" style="1" customWidth="1"/>
    <col min="2320" max="2320" width="12.42578125" style="1" customWidth="1"/>
    <col min="2321" max="2321" width="19.140625" style="1" customWidth="1"/>
    <col min="2322" max="2322" width="10.28515625" style="1" customWidth="1"/>
    <col min="2323" max="2323" width="14.5703125" style="1" customWidth="1"/>
    <col min="2324" max="2324" width="21.5703125" style="1" customWidth="1"/>
    <col min="2325" max="2325" width="20.85546875" style="1" customWidth="1"/>
    <col min="2326" max="2326" width="38.42578125" style="1" customWidth="1"/>
    <col min="2327" max="2327" width="22.140625" style="1" customWidth="1"/>
    <col min="2328" max="2328" width="14" style="1" bestFit="1" customWidth="1"/>
    <col min="2329" max="2566" width="9.140625" style="1"/>
    <col min="2567" max="2567" width="5.7109375" style="1" customWidth="1"/>
    <col min="2568" max="2568" width="40.85546875" style="1" customWidth="1"/>
    <col min="2569" max="2569" width="11.85546875" style="1" customWidth="1"/>
    <col min="2570" max="2570" width="18.140625" style="1" customWidth="1"/>
    <col min="2571" max="2571" width="17.5703125" style="1" customWidth="1"/>
    <col min="2572" max="2572" width="18.42578125" style="1" customWidth="1"/>
    <col min="2573" max="2573" width="20.42578125" style="1" customWidth="1"/>
    <col min="2574" max="2574" width="20.28515625" style="1" customWidth="1"/>
    <col min="2575" max="2575" width="20.85546875" style="1" customWidth="1"/>
    <col min="2576" max="2576" width="12.42578125" style="1" customWidth="1"/>
    <col min="2577" max="2577" width="19.140625" style="1" customWidth="1"/>
    <col min="2578" max="2578" width="10.28515625" style="1" customWidth="1"/>
    <col min="2579" max="2579" width="14.5703125" style="1" customWidth="1"/>
    <col min="2580" max="2580" width="21.5703125" style="1" customWidth="1"/>
    <col min="2581" max="2581" width="20.85546875" style="1" customWidth="1"/>
    <col min="2582" max="2582" width="38.42578125" style="1" customWidth="1"/>
    <col min="2583" max="2583" width="22.140625" style="1" customWidth="1"/>
    <col min="2584" max="2584" width="14" style="1" bestFit="1" customWidth="1"/>
    <col min="2585" max="2822" width="9.140625" style="1"/>
    <col min="2823" max="2823" width="5.7109375" style="1" customWidth="1"/>
    <col min="2824" max="2824" width="40.85546875" style="1" customWidth="1"/>
    <col min="2825" max="2825" width="11.85546875" style="1" customWidth="1"/>
    <col min="2826" max="2826" width="18.140625" style="1" customWidth="1"/>
    <col min="2827" max="2827" width="17.5703125" style="1" customWidth="1"/>
    <col min="2828" max="2828" width="18.42578125" style="1" customWidth="1"/>
    <col min="2829" max="2829" width="20.42578125" style="1" customWidth="1"/>
    <col min="2830" max="2830" width="20.28515625" style="1" customWidth="1"/>
    <col min="2831" max="2831" width="20.85546875" style="1" customWidth="1"/>
    <col min="2832" max="2832" width="12.42578125" style="1" customWidth="1"/>
    <col min="2833" max="2833" width="19.140625" style="1" customWidth="1"/>
    <col min="2834" max="2834" width="10.28515625" style="1" customWidth="1"/>
    <col min="2835" max="2835" width="14.5703125" style="1" customWidth="1"/>
    <col min="2836" max="2836" width="21.5703125" style="1" customWidth="1"/>
    <col min="2837" max="2837" width="20.85546875" style="1" customWidth="1"/>
    <col min="2838" max="2838" width="38.42578125" style="1" customWidth="1"/>
    <col min="2839" max="2839" width="22.140625" style="1" customWidth="1"/>
    <col min="2840" max="2840" width="14" style="1" bestFit="1" customWidth="1"/>
    <col min="2841" max="3078" width="9.140625" style="1"/>
    <col min="3079" max="3079" width="5.7109375" style="1" customWidth="1"/>
    <col min="3080" max="3080" width="40.85546875" style="1" customWidth="1"/>
    <col min="3081" max="3081" width="11.85546875" style="1" customWidth="1"/>
    <col min="3082" max="3082" width="18.140625" style="1" customWidth="1"/>
    <col min="3083" max="3083" width="17.5703125" style="1" customWidth="1"/>
    <col min="3084" max="3084" width="18.42578125" style="1" customWidth="1"/>
    <col min="3085" max="3085" width="20.42578125" style="1" customWidth="1"/>
    <col min="3086" max="3086" width="20.28515625" style="1" customWidth="1"/>
    <col min="3087" max="3087" width="20.85546875" style="1" customWidth="1"/>
    <col min="3088" max="3088" width="12.42578125" style="1" customWidth="1"/>
    <col min="3089" max="3089" width="19.140625" style="1" customWidth="1"/>
    <col min="3090" max="3090" width="10.28515625" style="1" customWidth="1"/>
    <col min="3091" max="3091" width="14.5703125" style="1" customWidth="1"/>
    <col min="3092" max="3092" width="21.5703125" style="1" customWidth="1"/>
    <col min="3093" max="3093" width="20.85546875" style="1" customWidth="1"/>
    <col min="3094" max="3094" width="38.42578125" style="1" customWidth="1"/>
    <col min="3095" max="3095" width="22.140625" style="1" customWidth="1"/>
    <col min="3096" max="3096" width="14" style="1" bestFit="1" customWidth="1"/>
    <col min="3097" max="3334" width="9.140625" style="1"/>
    <col min="3335" max="3335" width="5.7109375" style="1" customWidth="1"/>
    <col min="3336" max="3336" width="40.85546875" style="1" customWidth="1"/>
    <col min="3337" max="3337" width="11.85546875" style="1" customWidth="1"/>
    <col min="3338" max="3338" width="18.140625" style="1" customWidth="1"/>
    <col min="3339" max="3339" width="17.5703125" style="1" customWidth="1"/>
    <col min="3340" max="3340" width="18.42578125" style="1" customWidth="1"/>
    <col min="3341" max="3341" width="20.42578125" style="1" customWidth="1"/>
    <col min="3342" max="3342" width="20.28515625" style="1" customWidth="1"/>
    <col min="3343" max="3343" width="20.85546875" style="1" customWidth="1"/>
    <col min="3344" max="3344" width="12.42578125" style="1" customWidth="1"/>
    <col min="3345" max="3345" width="19.140625" style="1" customWidth="1"/>
    <col min="3346" max="3346" width="10.28515625" style="1" customWidth="1"/>
    <col min="3347" max="3347" width="14.5703125" style="1" customWidth="1"/>
    <col min="3348" max="3348" width="21.5703125" style="1" customWidth="1"/>
    <col min="3349" max="3349" width="20.85546875" style="1" customWidth="1"/>
    <col min="3350" max="3350" width="38.42578125" style="1" customWidth="1"/>
    <col min="3351" max="3351" width="22.140625" style="1" customWidth="1"/>
    <col min="3352" max="3352" width="14" style="1" bestFit="1" customWidth="1"/>
    <col min="3353" max="3590" width="9.140625" style="1"/>
    <col min="3591" max="3591" width="5.7109375" style="1" customWidth="1"/>
    <col min="3592" max="3592" width="40.85546875" style="1" customWidth="1"/>
    <col min="3593" max="3593" width="11.85546875" style="1" customWidth="1"/>
    <col min="3594" max="3594" width="18.140625" style="1" customWidth="1"/>
    <col min="3595" max="3595" width="17.5703125" style="1" customWidth="1"/>
    <col min="3596" max="3596" width="18.42578125" style="1" customWidth="1"/>
    <col min="3597" max="3597" width="20.42578125" style="1" customWidth="1"/>
    <col min="3598" max="3598" width="20.28515625" style="1" customWidth="1"/>
    <col min="3599" max="3599" width="20.85546875" style="1" customWidth="1"/>
    <col min="3600" max="3600" width="12.42578125" style="1" customWidth="1"/>
    <col min="3601" max="3601" width="19.140625" style="1" customWidth="1"/>
    <col min="3602" max="3602" width="10.28515625" style="1" customWidth="1"/>
    <col min="3603" max="3603" width="14.5703125" style="1" customWidth="1"/>
    <col min="3604" max="3604" width="21.5703125" style="1" customWidth="1"/>
    <col min="3605" max="3605" width="20.85546875" style="1" customWidth="1"/>
    <col min="3606" max="3606" width="38.42578125" style="1" customWidth="1"/>
    <col min="3607" max="3607" width="22.140625" style="1" customWidth="1"/>
    <col min="3608" max="3608" width="14" style="1" bestFit="1" customWidth="1"/>
    <col min="3609" max="3846" width="9.140625" style="1"/>
    <col min="3847" max="3847" width="5.7109375" style="1" customWidth="1"/>
    <col min="3848" max="3848" width="40.85546875" style="1" customWidth="1"/>
    <col min="3849" max="3849" width="11.85546875" style="1" customWidth="1"/>
    <col min="3850" max="3850" width="18.140625" style="1" customWidth="1"/>
    <col min="3851" max="3851" width="17.5703125" style="1" customWidth="1"/>
    <col min="3852" max="3852" width="18.42578125" style="1" customWidth="1"/>
    <col min="3853" max="3853" width="20.42578125" style="1" customWidth="1"/>
    <col min="3854" max="3854" width="20.28515625" style="1" customWidth="1"/>
    <col min="3855" max="3855" width="20.85546875" style="1" customWidth="1"/>
    <col min="3856" max="3856" width="12.42578125" style="1" customWidth="1"/>
    <col min="3857" max="3857" width="19.140625" style="1" customWidth="1"/>
    <col min="3858" max="3858" width="10.28515625" style="1" customWidth="1"/>
    <col min="3859" max="3859" width="14.5703125" style="1" customWidth="1"/>
    <col min="3860" max="3860" width="21.5703125" style="1" customWidth="1"/>
    <col min="3861" max="3861" width="20.85546875" style="1" customWidth="1"/>
    <col min="3862" max="3862" width="38.42578125" style="1" customWidth="1"/>
    <col min="3863" max="3863" width="22.140625" style="1" customWidth="1"/>
    <col min="3864" max="3864" width="14" style="1" bestFit="1" customWidth="1"/>
    <col min="3865" max="4102" width="9.140625" style="1"/>
    <col min="4103" max="4103" width="5.7109375" style="1" customWidth="1"/>
    <col min="4104" max="4104" width="40.85546875" style="1" customWidth="1"/>
    <col min="4105" max="4105" width="11.85546875" style="1" customWidth="1"/>
    <col min="4106" max="4106" width="18.140625" style="1" customWidth="1"/>
    <col min="4107" max="4107" width="17.5703125" style="1" customWidth="1"/>
    <col min="4108" max="4108" width="18.42578125" style="1" customWidth="1"/>
    <col min="4109" max="4109" width="20.42578125" style="1" customWidth="1"/>
    <col min="4110" max="4110" width="20.28515625" style="1" customWidth="1"/>
    <col min="4111" max="4111" width="20.85546875" style="1" customWidth="1"/>
    <col min="4112" max="4112" width="12.42578125" style="1" customWidth="1"/>
    <col min="4113" max="4113" width="19.140625" style="1" customWidth="1"/>
    <col min="4114" max="4114" width="10.28515625" style="1" customWidth="1"/>
    <col min="4115" max="4115" width="14.5703125" style="1" customWidth="1"/>
    <col min="4116" max="4116" width="21.5703125" style="1" customWidth="1"/>
    <col min="4117" max="4117" width="20.85546875" style="1" customWidth="1"/>
    <col min="4118" max="4118" width="38.42578125" style="1" customWidth="1"/>
    <col min="4119" max="4119" width="22.140625" style="1" customWidth="1"/>
    <col min="4120" max="4120" width="14" style="1" bestFit="1" customWidth="1"/>
    <col min="4121" max="4358" width="9.140625" style="1"/>
    <col min="4359" max="4359" width="5.7109375" style="1" customWidth="1"/>
    <col min="4360" max="4360" width="40.85546875" style="1" customWidth="1"/>
    <col min="4361" max="4361" width="11.85546875" style="1" customWidth="1"/>
    <col min="4362" max="4362" width="18.140625" style="1" customWidth="1"/>
    <col min="4363" max="4363" width="17.5703125" style="1" customWidth="1"/>
    <col min="4364" max="4364" width="18.42578125" style="1" customWidth="1"/>
    <col min="4365" max="4365" width="20.42578125" style="1" customWidth="1"/>
    <col min="4366" max="4366" width="20.28515625" style="1" customWidth="1"/>
    <col min="4367" max="4367" width="20.85546875" style="1" customWidth="1"/>
    <col min="4368" max="4368" width="12.42578125" style="1" customWidth="1"/>
    <col min="4369" max="4369" width="19.140625" style="1" customWidth="1"/>
    <col min="4370" max="4370" width="10.28515625" style="1" customWidth="1"/>
    <col min="4371" max="4371" width="14.5703125" style="1" customWidth="1"/>
    <col min="4372" max="4372" width="21.5703125" style="1" customWidth="1"/>
    <col min="4373" max="4373" width="20.85546875" style="1" customWidth="1"/>
    <col min="4374" max="4374" width="38.42578125" style="1" customWidth="1"/>
    <col min="4375" max="4375" width="22.140625" style="1" customWidth="1"/>
    <col min="4376" max="4376" width="14" style="1" bestFit="1" customWidth="1"/>
    <col min="4377" max="4614" width="9.140625" style="1"/>
    <col min="4615" max="4615" width="5.7109375" style="1" customWidth="1"/>
    <col min="4616" max="4616" width="40.85546875" style="1" customWidth="1"/>
    <col min="4617" max="4617" width="11.85546875" style="1" customWidth="1"/>
    <col min="4618" max="4618" width="18.140625" style="1" customWidth="1"/>
    <col min="4619" max="4619" width="17.5703125" style="1" customWidth="1"/>
    <col min="4620" max="4620" width="18.42578125" style="1" customWidth="1"/>
    <col min="4621" max="4621" width="20.42578125" style="1" customWidth="1"/>
    <col min="4622" max="4622" width="20.28515625" style="1" customWidth="1"/>
    <col min="4623" max="4623" width="20.85546875" style="1" customWidth="1"/>
    <col min="4624" max="4624" width="12.42578125" style="1" customWidth="1"/>
    <col min="4625" max="4625" width="19.140625" style="1" customWidth="1"/>
    <col min="4626" max="4626" width="10.28515625" style="1" customWidth="1"/>
    <col min="4627" max="4627" width="14.5703125" style="1" customWidth="1"/>
    <col min="4628" max="4628" width="21.5703125" style="1" customWidth="1"/>
    <col min="4629" max="4629" width="20.85546875" style="1" customWidth="1"/>
    <col min="4630" max="4630" width="38.42578125" style="1" customWidth="1"/>
    <col min="4631" max="4631" width="22.140625" style="1" customWidth="1"/>
    <col min="4632" max="4632" width="14" style="1" bestFit="1" customWidth="1"/>
    <col min="4633" max="4870" width="9.140625" style="1"/>
    <col min="4871" max="4871" width="5.7109375" style="1" customWidth="1"/>
    <col min="4872" max="4872" width="40.85546875" style="1" customWidth="1"/>
    <col min="4873" max="4873" width="11.85546875" style="1" customWidth="1"/>
    <col min="4874" max="4874" width="18.140625" style="1" customWidth="1"/>
    <col min="4875" max="4875" width="17.5703125" style="1" customWidth="1"/>
    <col min="4876" max="4876" width="18.42578125" style="1" customWidth="1"/>
    <col min="4877" max="4877" width="20.42578125" style="1" customWidth="1"/>
    <col min="4878" max="4878" width="20.28515625" style="1" customWidth="1"/>
    <col min="4879" max="4879" width="20.85546875" style="1" customWidth="1"/>
    <col min="4880" max="4880" width="12.42578125" style="1" customWidth="1"/>
    <col min="4881" max="4881" width="19.140625" style="1" customWidth="1"/>
    <col min="4882" max="4882" width="10.28515625" style="1" customWidth="1"/>
    <col min="4883" max="4883" width="14.5703125" style="1" customWidth="1"/>
    <col min="4884" max="4884" width="21.5703125" style="1" customWidth="1"/>
    <col min="4885" max="4885" width="20.85546875" style="1" customWidth="1"/>
    <col min="4886" max="4886" width="38.42578125" style="1" customWidth="1"/>
    <col min="4887" max="4887" width="22.140625" style="1" customWidth="1"/>
    <col min="4888" max="4888" width="14" style="1" bestFit="1" customWidth="1"/>
    <col min="4889" max="5126" width="9.140625" style="1"/>
    <col min="5127" max="5127" width="5.7109375" style="1" customWidth="1"/>
    <col min="5128" max="5128" width="40.85546875" style="1" customWidth="1"/>
    <col min="5129" max="5129" width="11.85546875" style="1" customWidth="1"/>
    <col min="5130" max="5130" width="18.140625" style="1" customWidth="1"/>
    <col min="5131" max="5131" width="17.5703125" style="1" customWidth="1"/>
    <col min="5132" max="5132" width="18.42578125" style="1" customWidth="1"/>
    <col min="5133" max="5133" width="20.42578125" style="1" customWidth="1"/>
    <col min="5134" max="5134" width="20.28515625" style="1" customWidth="1"/>
    <col min="5135" max="5135" width="20.85546875" style="1" customWidth="1"/>
    <col min="5136" max="5136" width="12.42578125" style="1" customWidth="1"/>
    <col min="5137" max="5137" width="19.140625" style="1" customWidth="1"/>
    <col min="5138" max="5138" width="10.28515625" style="1" customWidth="1"/>
    <col min="5139" max="5139" width="14.5703125" style="1" customWidth="1"/>
    <col min="5140" max="5140" width="21.5703125" style="1" customWidth="1"/>
    <col min="5141" max="5141" width="20.85546875" style="1" customWidth="1"/>
    <col min="5142" max="5142" width="38.42578125" style="1" customWidth="1"/>
    <col min="5143" max="5143" width="22.140625" style="1" customWidth="1"/>
    <col min="5144" max="5144" width="14" style="1" bestFit="1" customWidth="1"/>
    <col min="5145" max="5382" width="9.140625" style="1"/>
    <col min="5383" max="5383" width="5.7109375" style="1" customWidth="1"/>
    <col min="5384" max="5384" width="40.85546875" style="1" customWidth="1"/>
    <col min="5385" max="5385" width="11.85546875" style="1" customWidth="1"/>
    <col min="5386" max="5386" width="18.140625" style="1" customWidth="1"/>
    <col min="5387" max="5387" width="17.5703125" style="1" customWidth="1"/>
    <col min="5388" max="5388" width="18.42578125" style="1" customWidth="1"/>
    <col min="5389" max="5389" width="20.42578125" style="1" customWidth="1"/>
    <col min="5390" max="5390" width="20.28515625" style="1" customWidth="1"/>
    <col min="5391" max="5391" width="20.85546875" style="1" customWidth="1"/>
    <col min="5392" max="5392" width="12.42578125" style="1" customWidth="1"/>
    <col min="5393" max="5393" width="19.140625" style="1" customWidth="1"/>
    <col min="5394" max="5394" width="10.28515625" style="1" customWidth="1"/>
    <col min="5395" max="5395" width="14.5703125" style="1" customWidth="1"/>
    <col min="5396" max="5396" width="21.5703125" style="1" customWidth="1"/>
    <col min="5397" max="5397" width="20.85546875" style="1" customWidth="1"/>
    <col min="5398" max="5398" width="38.42578125" style="1" customWidth="1"/>
    <col min="5399" max="5399" width="22.140625" style="1" customWidth="1"/>
    <col min="5400" max="5400" width="14" style="1" bestFit="1" customWidth="1"/>
    <col min="5401" max="5638" width="9.140625" style="1"/>
    <col min="5639" max="5639" width="5.7109375" style="1" customWidth="1"/>
    <col min="5640" max="5640" width="40.85546875" style="1" customWidth="1"/>
    <col min="5641" max="5641" width="11.85546875" style="1" customWidth="1"/>
    <col min="5642" max="5642" width="18.140625" style="1" customWidth="1"/>
    <col min="5643" max="5643" width="17.5703125" style="1" customWidth="1"/>
    <col min="5644" max="5644" width="18.42578125" style="1" customWidth="1"/>
    <col min="5645" max="5645" width="20.42578125" style="1" customWidth="1"/>
    <col min="5646" max="5646" width="20.28515625" style="1" customWidth="1"/>
    <col min="5647" max="5647" width="20.85546875" style="1" customWidth="1"/>
    <col min="5648" max="5648" width="12.42578125" style="1" customWidth="1"/>
    <col min="5649" max="5649" width="19.140625" style="1" customWidth="1"/>
    <col min="5650" max="5650" width="10.28515625" style="1" customWidth="1"/>
    <col min="5651" max="5651" width="14.5703125" style="1" customWidth="1"/>
    <col min="5652" max="5652" width="21.5703125" style="1" customWidth="1"/>
    <col min="5653" max="5653" width="20.85546875" style="1" customWidth="1"/>
    <col min="5654" max="5654" width="38.42578125" style="1" customWidth="1"/>
    <col min="5655" max="5655" width="22.140625" style="1" customWidth="1"/>
    <col min="5656" max="5656" width="14" style="1" bestFit="1" customWidth="1"/>
    <col min="5657" max="5894" width="9.140625" style="1"/>
    <col min="5895" max="5895" width="5.7109375" style="1" customWidth="1"/>
    <col min="5896" max="5896" width="40.85546875" style="1" customWidth="1"/>
    <col min="5897" max="5897" width="11.85546875" style="1" customWidth="1"/>
    <col min="5898" max="5898" width="18.140625" style="1" customWidth="1"/>
    <col min="5899" max="5899" width="17.5703125" style="1" customWidth="1"/>
    <col min="5900" max="5900" width="18.42578125" style="1" customWidth="1"/>
    <col min="5901" max="5901" width="20.42578125" style="1" customWidth="1"/>
    <col min="5902" max="5902" width="20.28515625" style="1" customWidth="1"/>
    <col min="5903" max="5903" width="20.85546875" style="1" customWidth="1"/>
    <col min="5904" max="5904" width="12.42578125" style="1" customWidth="1"/>
    <col min="5905" max="5905" width="19.140625" style="1" customWidth="1"/>
    <col min="5906" max="5906" width="10.28515625" style="1" customWidth="1"/>
    <col min="5907" max="5907" width="14.5703125" style="1" customWidth="1"/>
    <col min="5908" max="5908" width="21.5703125" style="1" customWidth="1"/>
    <col min="5909" max="5909" width="20.85546875" style="1" customWidth="1"/>
    <col min="5910" max="5910" width="38.42578125" style="1" customWidth="1"/>
    <col min="5911" max="5911" width="22.140625" style="1" customWidth="1"/>
    <col min="5912" max="5912" width="14" style="1" bestFit="1" customWidth="1"/>
    <col min="5913" max="6150" width="9.140625" style="1"/>
    <col min="6151" max="6151" width="5.7109375" style="1" customWidth="1"/>
    <col min="6152" max="6152" width="40.85546875" style="1" customWidth="1"/>
    <col min="6153" max="6153" width="11.85546875" style="1" customWidth="1"/>
    <col min="6154" max="6154" width="18.140625" style="1" customWidth="1"/>
    <col min="6155" max="6155" width="17.5703125" style="1" customWidth="1"/>
    <col min="6156" max="6156" width="18.42578125" style="1" customWidth="1"/>
    <col min="6157" max="6157" width="20.42578125" style="1" customWidth="1"/>
    <col min="6158" max="6158" width="20.28515625" style="1" customWidth="1"/>
    <col min="6159" max="6159" width="20.85546875" style="1" customWidth="1"/>
    <col min="6160" max="6160" width="12.42578125" style="1" customWidth="1"/>
    <col min="6161" max="6161" width="19.140625" style="1" customWidth="1"/>
    <col min="6162" max="6162" width="10.28515625" style="1" customWidth="1"/>
    <col min="6163" max="6163" width="14.5703125" style="1" customWidth="1"/>
    <col min="6164" max="6164" width="21.5703125" style="1" customWidth="1"/>
    <col min="6165" max="6165" width="20.85546875" style="1" customWidth="1"/>
    <col min="6166" max="6166" width="38.42578125" style="1" customWidth="1"/>
    <col min="6167" max="6167" width="22.140625" style="1" customWidth="1"/>
    <col min="6168" max="6168" width="14" style="1" bestFit="1" customWidth="1"/>
    <col min="6169" max="6406" width="9.140625" style="1"/>
    <col min="6407" max="6407" width="5.7109375" style="1" customWidth="1"/>
    <col min="6408" max="6408" width="40.85546875" style="1" customWidth="1"/>
    <col min="6409" max="6409" width="11.85546875" style="1" customWidth="1"/>
    <col min="6410" max="6410" width="18.140625" style="1" customWidth="1"/>
    <col min="6411" max="6411" width="17.5703125" style="1" customWidth="1"/>
    <col min="6412" max="6412" width="18.42578125" style="1" customWidth="1"/>
    <col min="6413" max="6413" width="20.42578125" style="1" customWidth="1"/>
    <col min="6414" max="6414" width="20.28515625" style="1" customWidth="1"/>
    <col min="6415" max="6415" width="20.85546875" style="1" customWidth="1"/>
    <col min="6416" max="6416" width="12.42578125" style="1" customWidth="1"/>
    <col min="6417" max="6417" width="19.140625" style="1" customWidth="1"/>
    <col min="6418" max="6418" width="10.28515625" style="1" customWidth="1"/>
    <col min="6419" max="6419" width="14.5703125" style="1" customWidth="1"/>
    <col min="6420" max="6420" width="21.5703125" style="1" customWidth="1"/>
    <col min="6421" max="6421" width="20.85546875" style="1" customWidth="1"/>
    <col min="6422" max="6422" width="38.42578125" style="1" customWidth="1"/>
    <col min="6423" max="6423" width="22.140625" style="1" customWidth="1"/>
    <col min="6424" max="6424" width="14" style="1" bestFit="1" customWidth="1"/>
    <col min="6425" max="6662" width="9.140625" style="1"/>
    <col min="6663" max="6663" width="5.7109375" style="1" customWidth="1"/>
    <col min="6664" max="6664" width="40.85546875" style="1" customWidth="1"/>
    <col min="6665" max="6665" width="11.85546875" style="1" customWidth="1"/>
    <col min="6666" max="6666" width="18.140625" style="1" customWidth="1"/>
    <col min="6667" max="6667" width="17.5703125" style="1" customWidth="1"/>
    <col min="6668" max="6668" width="18.42578125" style="1" customWidth="1"/>
    <col min="6669" max="6669" width="20.42578125" style="1" customWidth="1"/>
    <col min="6670" max="6670" width="20.28515625" style="1" customWidth="1"/>
    <col min="6671" max="6671" width="20.85546875" style="1" customWidth="1"/>
    <col min="6672" max="6672" width="12.42578125" style="1" customWidth="1"/>
    <col min="6673" max="6673" width="19.140625" style="1" customWidth="1"/>
    <col min="6674" max="6674" width="10.28515625" style="1" customWidth="1"/>
    <col min="6675" max="6675" width="14.5703125" style="1" customWidth="1"/>
    <col min="6676" max="6676" width="21.5703125" style="1" customWidth="1"/>
    <col min="6677" max="6677" width="20.85546875" style="1" customWidth="1"/>
    <col min="6678" max="6678" width="38.42578125" style="1" customWidth="1"/>
    <col min="6679" max="6679" width="22.140625" style="1" customWidth="1"/>
    <col min="6680" max="6680" width="14" style="1" bestFit="1" customWidth="1"/>
    <col min="6681" max="6918" width="9.140625" style="1"/>
    <col min="6919" max="6919" width="5.7109375" style="1" customWidth="1"/>
    <col min="6920" max="6920" width="40.85546875" style="1" customWidth="1"/>
    <col min="6921" max="6921" width="11.85546875" style="1" customWidth="1"/>
    <col min="6922" max="6922" width="18.140625" style="1" customWidth="1"/>
    <col min="6923" max="6923" width="17.5703125" style="1" customWidth="1"/>
    <col min="6924" max="6924" width="18.42578125" style="1" customWidth="1"/>
    <col min="6925" max="6925" width="20.42578125" style="1" customWidth="1"/>
    <col min="6926" max="6926" width="20.28515625" style="1" customWidth="1"/>
    <col min="6927" max="6927" width="20.85546875" style="1" customWidth="1"/>
    <col min="6928" max="6928" width="12.42578125" style="1" customWidth="1"/>
    <col min="6929" max="6929" width="19.140625" style="1" customWidth="1"/>
    <col min="6930" max="6930" width="10.28515625" style="1" customWidth="1"/>
    <col min="6931" max="6931" width="14.5703125" style="1" customWidth="1"/>
    <col min="6932" max="6932" width="21.5703125" style="1" customWidth="1"/>
    <col min="6933" max="6933" width="20.85546875" style="1" customWidth="1"/>
    <col min="6934" max="6934" width="38.42578125" style="1" customWidth="1"/>
    <col min="6935" max="6935" width="22.140625" style="1" customWidth="1"/>
    <col min="6936" max="6936" width="14" style="1" bestFit="1" customWidth="1"/>
    <col min="6937" max="7174" width="9.140625" style="1"/>
    <col min="7175" max="7175" width="5.7109375" style="1" customWidth="1"/>
    <col min="7176" max="7176" width="40.85546875" style="1" customWidth="1"/>
    <col min="7177" max="7177" width="11.85546875" style="1" customWidth="1"/>
    <col min="7178" max="7178" width="18.140625" style="1" customWidth="1"/>
    <col min="7179" max="7179" width="17.5703125" style="1" customWidth="1"/>
    <col min="7180" max="7180" width="18.42578125" style="1" customWidth="1"/>
    <col min="7181" max="7181" width="20.42578125" style="1" customWidth="1"/>
    <col min="7182" max="7182" width="20.28515625" style="1" customWidth="1"/>
    <col min="7183" max="7183" width="20.85546875" style="1" customWidth="1"/>
    <col min="7184" max="7184" width="12.42578125" style="1" customWidth="1"/>
    <col min="7185" max="7185" width="19.140625" style="1" customWidth="1"/>
    <col min="7186" max="7186" width="10.28515625" style="1" customWidth="1"/>
    <col min="7187" max="7187" width="14.5703125" style="1" customWidth="1"/>
    <col min="7188" max="7188" width="21.5703125" style="1" customWidth="1"/>
    <col min="7189" max="7189" width="20.85546875" style="1" customWidth="1"/>
    <col min="7190" max="7190" width="38.42578125" style="1" customWidth="1"/>
    <col min="7191" max="7191" width="22.140625" style="1" customWidth="1"/>
    <col min="7192" max="7192" width="14" style="1" bestFit="1" customWidth="1"/>
    <col min="7193" max="7430" width="9.140625" style="1"/>
    <col min="7431" max="7431" width="5.7109375" style="1" customWidth="1"/>
    <col min="7432" max="7432" width="40.85546875" style="1" customWidth="1"/>
    <col min="7433" max="7433" width="11.85546875" style="1" customWidth="1"/>
    <col min="7434" max="7434" width="18.140625" style="1" customWidth="1"/>
    <col min="7435" max="7435" width="17.5703125" style="1" customWidth="1"/>
    <col min="7436" max="7436" width="18.42578125" style="1" customWidth="1"/>
    <col min="7437" max="7437" width="20.42578125" style="1" customWidth="1"/>
    <col min="7438" max="7438" width="20.28515625" style="1" customWidth="1"/>
    <col min="7439" max="7439" width="20.85546875" style="1" customWidth="1"/>
    <col min="7440" max="7440" width="12.42578125" style="1" customWidth="1"/>
    <col min="7441" max="7441" width="19.140625" style="1" customWidth="1"/>
    <col min="7442" max="7442" width="10.28515625" style="1" customWidth="1"/>
    <col min="7443" max="7443" width="14.5703125" style="1" customWidth="1"/>
    <col min="7444" max="7444" width="21.5703125" style="1" customWidth="1"/>
    <col min="7445" max="7445" width="20.85546875" style="1" customWidth="1"/>
    <col min="7446" max="7446" width="38.42578125" style="1" customWidth="1"/>
    <col min="7447" max="7447" width="22.140625" style="1" customWidth="1"/>
    <col min="7448" max="7448" width="14" style="1" bestFit="1" customWidth="1"/>
    <col min="7449" max="7686" width="9.140625" style="1"/>
    <col min="7687" max="7687" width="5.7109375" style="1" customWidth="1"/>
    <col min="7688" max="7688" width="40.85546875" style="1" customWidth="1"/>
    <col min="7689" max="7689" width="11.85546875" style="1" customWidth="1"/>
    <col min="7690" max="7690" width="18.140625" style="1" customWidth="1"/>
    <col min="7691" max="7691" width="17.5703125" style="1" customWidth="1"/>
    <col min="7692" max="7692" width="18.42578125" style="1" customWidth="1"/>
    <col min="7693" max="7693" width="20.42578125" style="1" customWidth="1"/>
    <col min="7694" max="7694" width="20.28515625" style="1" customWidth="1"/>
    <col min="7695" max="7695" width="20.85546875" style="1" customWidth="1"/>
    <col min="7696" max="7696" width="12.42578125" style="1" customWidth="1"/>
    <col min="7697" max="7697" width="19.140625" style="1" customWidth="1"/>
    <col min="7698" max="7698" width="10.28515625" style="1" customWidth="1"/>
    <col min="7699" max="7699" width="14.5703125" style="1" customWidth="1"/>
    <col min="7700" max="7700" width="21.5703125" style="1" customWidth="1"/>
    <col min="7701" max="7701" width="20.85546875" style="1" customWidth="1"/>
    <col min="7702" max="7702" width="38.42578125" style="1" customWidth="1"/>
    <col min="7703" max="7703" width="22.140625" style="1" customWidth="1"/>
    <col min="7704" max="7704" width="14" style="1" bestFit="1" customWidth="1"/>
    <col min="7705" max="7942" width="9.140625" style="1"/>
    <col min="7943" max="7943" width="5.7109375" style="1" customWidth="1"/>
    <col min="7944" max="7944" width="40.85546875" style="1" customWidth="1"/>
    <col min="7945" max="7945" width="11.85546875" style="1" customWidth="1"/>
    <col min="7946" max="7946" width="18.140625" style="1" customWidth="1"/>
    <col min="7947" max="7947" width="17.5703125" style="1" customWidth="1"/>
    <col min="7948" max="7948" width="18.42578125" style="1" customWidth="1"/>
    <col min="7949" max="7949" width="20.42578125" style="1" customWidth="1"/>
    <col min="7950" max="7950" width="20.28515625" style="1" customWidth="1"/>
    <col min="7951" max="7951" width="20.85546875" style="1" customWidth="1"/>
    <col min="7952" max="7952" width="12.42578125" style="1" customWidth="1"/>
    <col min="7953" max="7953" width="19.140625" style="1" customWidth="1"/>
    <col min="7954" max="7954" width="10.28515625" style="1" customWidth="1"/>
    <col min="7955" max="7955" width="14.5703125" style="1" customWidth="1"/>
    <col min="7956" max="7956" width="21.5703125" style="1" customWidth="1"/>
    <col min="7957" max="7957" width="20.85546875" style="1" customWidth="1"/>
    <col min="7958" max="7958" width="38.42578125" style="1" customWidth="1"/>
    <col min="7959" max="7959" width="22.140625" style="1" customWidth="1"/>
    <col min="7960" max="7960" width="14" style="1" bestFit="1" customWidth="1"/>
    <col min="7961" max="8198" width="9.140625" style="1"/>
    <col min="8199" max="8199" width="5.7109375" style="1" customWidth="1"/>
    <col min="8200" max="8200" width="40.85546875" style="1" customWidth="1"/>
    <col min="8201" max="8201" width="11.85546875" style="1" customWidth="1"/>
    <col min="8202" max="8202" width="18.140625" style="1" customWidth="1"/>
    <col min="8203" max="8203" width="17.5703125" style="1" customWidth="1"/>
    <col min="8204" max="8204" width="18.42578125" style="1" customWidth="1"/>
    <col min="8205" max="8205" width="20.42578125" style="1" customWidth="1"/>
    <col min="8206" max="8206" width="20.28515625" style="1" customWidth="1"/>
    <col min="8207" max="8207" width="20.85546875" style="1" customWidth="1"/>
    <col min="8208" max="8208" width="12.42578125" style="1" customWidth="1"/>
    <col min="8209" max="8209" width="19.140625" style="1" customWidth="1"/>
    <col min="8210" max="8210" width="10.28515625" style="1" customWidth="1"/>
    <col min="8211" max="8211" width="14.5703125" style="1" customWidth="1"/>
    <col min="8212" max="8212" width="21.5703125" style="1" customWidth="1"/>
    <col min="8213" max="8213" width="20.85546875" style="1" customWidth="1"/>
    <col min="8214" max="8214" width="38.42578125" style="1" customWidth="1"/>
    <col min="8215" max="8215" width="22.140625" style="1" customWidth="1"/>
    <col min="8216" max="8216" width="14" style="1" bestFit="1" customWidth="1"/>
    <col min="8217" max="8454" width="9.140625" style="1"/>
    <col min="8455" max="8455" width="5.7109375" style="1" customWidth="1"/>
    <col min="8456" max="8456" width="40.85546875" style="1" customWidth="1"/>
    <col min="8457" max="8457" width="11.85546875" style="1" customWidth="1"/>
    <col min="8458" max="8458" width="18.140625" style="1" customWidth="1"/>
    <col min="8459" max="8459" width="17.5703125" style="1" customWidth="1"/>
    <col min="8460" max="8460" width="18.42578125" style="1" customWidth="1"/>
    <col min="8461" max="8461" width="20.42578125" style="1" customWidth="1"/>
    <col min="8462" max="8462" width="20.28515625" style="1" customWidth="1"/>
    <col min="8463" max="8463" width="20.85546875" style="1" customWidth="1"/>
    <col min="8464" max="8464" width="12.42578125" style="1" customWidth="1"/>
    <col min="8465" max="8465" width="19.140625" style="1" customWidth="1"/>
    <col min="8466" max="8466" width="10.28515625" style="1" customWidth="1"/>
    <col min="8467" max="8467" width="14.5703125" style="1" customWidth="1"/>
    <col min="8468" max="8468" width="21.5703125" style="1" customWidth="1"/>
    <col min="8469" max="8469" width="20.85546875" style="1" customWidth="1"/>
    <col min="8470" max="8470" width="38.42578125" style="1" customWidth="1"/>
    <col min="8471" max="8471" width="22.140625" style="1" customWidth="1"/>
    <col min="8472" max="8472" width="14" style="1" bestFit="1" customWidth="1"/>
    <col min="8473" max="8710" width="9.140625" style="1"/>
    <col min="8711" max="8711" width="5.7109375" style="1" customWidth="1"/>
    <col min="8712" max="8712" width="40.85546875" style="1" customWidth="1"/>
    <col min="8713" max="8713" width="11.85546875" style="1" customWidth="1"/>
    <col min="8714" max="8714" width="18.140625" style="1" customWidth="1"/>
    <col min="8715" max="8715" width="17.5703125" style="1" customWidth="1"/>
    <col min="8716" max="8716" width="18.42578125" style="1" customWidth="1"/>
    <col min="8717" max="8717" width="20.42578125" style="1" customWidth="1"/>
    <col min="8718" max="8718" width="20.28515625" style="1" customWidth="1"/>
    <col min="8719" max="8719" width="20.85546875" style="1" customWidth="1"/>
    <col min="8720" max="8720" width="12.42578125" style="1" customWidth="1"/>
    <col min="8721" max="8721" width="19.140625" style="1" customWidth="1"/>
    <col min="8722" max="8722" width="10.28515625" style="1" customWidth="1"/>
    <col min="8723" max="8723" width="14.5703125" style="1" customWidth="1"/>
    <col min="8724" max="8724" width="21.5703125" style="1" customWidth="1"/>
    <col min="8725" max="8725" width="20.85546875" style="1" customWidth="1"/>
    <col min="8726" max="8726" width="38.42578125" style="1" customWidth="1"/>
    <col min="8727" max="8727" width="22.140625" style="1" customWidth="1"/>
    <col min="8728" max="8728" width="14" style="1" bestFit="1" customWidth="1"/>
    <col min="8729" max="8966" width="9.140625" style="1"/>
    <col min="8967" max="8967" width="5.7109375" style="1" customWidth="1"/>
    <col min="8968" max="8968" width="40.85546875" style="1" customWidth="1"/>
    <col min="8969" max="8969" width="11.85546875" style="1" customWidth="1"/>
    <col min="8970" max="8970" width="18.140625" style="1" customWidth="1"/>
    <col min="8971" max="8971" width="17.5703125" style="1" customWidth="1"/>
    <col min="8972" max="8972" width="18.42578125" style="1" customWidth="1"/>
    <col min="8973" max="8973" width="20.42578125" style="1" customWidth="1"/>
    <col min="8974" max="8974" width="20.28515625" style="1" customWidth="1"/>
    <col min="8975" max="8975" width="20.85546875" style="1" customWidth="1"/>
    <col min="8976" max="8976" width="12.42578125" style="1" customWidth="1"/>
    <col min="8977" max="8977" width="19.140625" style="1" customWidth="1"/>
    <col min="8978" max="8978" width="10.28515625" style="1" customWidth="1"/>
    <col min="8979" max="8979" width="14.5703125" style="1" customWidth="1"/>
    <col min="8980" max="8980" width="21.5703125" style="1" customWidth="1"/>
    <col min="8981" max="8981" width="20.85546875" style="1" customWidth="1"/>
    <col min="8982" max="8982" width="38.42578125" style="1" customWidth="1"/>
    <col min="8983" max="8983" width="22.140625" style="1" customWidth="1"/>
    <col min="8984" max="8984" width="14" style="1" bestFit="1" customWidth="1"/>
    <col min="8985" max="9222" width="9.140625" style="1"/>
    <col min="9223" max="9223" width="5.7109375" style="1" customWidth="1"/>
    <col min="9224" max="9224" width="40.85546875" style="1" customWidth="1"/>
    <col min="9225" max="9225" width="11.85546875" style="1" customWidth="1"/>
    <col min="9226" max="9226" width="18.140625" style="1" customWidth="1"/>
    <col min="9227" max="9227" width="17.5703125" style="1" customWidth="1"/>
    <col min="9228" max="9228" width="18.42578125" style="1" customWidth="1"/>
    <col min="9229" max="9229" width="20.42578125" style="1" customWidth="1"/>
    <col min="9230" max="9230" width="20.28515625" style="1" customWidth="1"/>
    <col min="9231" max="9231" width="20.85546875" style="1" customWidth="1"/>
    <col min="9232" max="9232" width="12.42578125" style="1" customWidth="1"/>
    <col min="9233" max="9233" width="19.140625" style="1" customWidth="1"/>
    <col min="9234" max="9234" width="10.28515625" style="1" customWidth="1"/>
    <col min="9235" max="9235" width="14.5703125" style="1" customWidth="1"/>
    <col min="9236" max="9236" width="21.5703125" style="1" customWidth="1"/>
    <col min="9237" max="9237" width="20.85546875" style="1" customWidth="1"/>
    <col min="9238" max="9238" width="38.42578125" style="1" customWidth="1"/>
    <col min="9239" max="9239" width="22.140625" style="1" customWidth="1"/>
    <col min="9240" max="9240" width="14" style="1" bestFit="1" customWidth="1"/>
    <col min="9241" max="9478" width="9.140625" style="1"/>
    <col min="9479" max="9479" width="5.7109375" style="1" customWidth="1"/>
    <col min="9480" max="9480" width="40.85546875" style="1" customWidth="1"/>
    <col min="9481" max="9481" width="11.85546875" style="1" customWidth="1"/>
    <col min="9482" max="9482" width="18.140625" style="1" customWidth="1"/>
    <col min="9483" max="9483" width="17.5703125" style="1" customWidth="1"/>
    <col min="9484" max="9484" width="18.42578125" style="1" customWidth="1"/>
    <col min="9485" max="9485" width="20.42578125" style="1" customWidth="1"/>
    <col min="9486" max="9486" width="20.28515625" style="1" customWidth="1"/>
    <col min="9487" max="9487" width="20.85546875" style="1" customWidth="1"/>
    <col min="9488" max="9488" width="12.42578125" style="1" customWidth="1"/>
    <col min="9489" max="9489" width="19.140625" style="1" customWidth="1"/>
    <col min="9490" max="9490" width="10.28515625" style="1" customWidth="1"/>
    <col min="9491" max="9491" width="14.5703125" style="1" customWidth="1"/>
    <col min="9492" max="9492" width="21.5703125" style="1" customWidth="1"/>
    <col min="9493" max="9493" width="20.85546875" style="1" customWidth="1"/>
    <col min="9494" max="9494" width="38.42578125" style="1" customWidth="1"/>
    <col min="9495" max="9495" width="22.140625" style="1" customWidth="1"/>
    <col min="9496" max="9496" width="14" style="1" bestFit="1" customWidth="1"/>
    <col min="9497" max="9734" width="9.140625" style="1"/>
    <col min="9735" max="9735" width="5.7109375" style="1" customWidth="1"/>
    <col min="9736" max="9736" width="40.85546875" style="1" customWidth="1"/>
    <col min="9737" max="9737" width="11.85546875" style="1" customWidth="1"/>
    <col min="9738" max="9738" width="18.140625" style="1" customWidth="1"/>
    <col min="9739" max="9739" width="17.5703125" style="1" customWidth="1"/>
    <col min="9740" max="9740" width="18.42578125" style="1" customWidth="1"/>
    <col min="9741" max="9741" width="20.42578125" style="1" customWidth="1"/>
    <col min="9742" max="9742" width="20.28515625" style="1" customWidth="1"/>
    <col min="9743" max="9743" width="20.85546875" style="1" customWidth="1"/>
    <col min="9744" max="9744" width="12.42578125" style="1" customWidth="1"/>
    <col min="9745" max="9745" width="19.140625" style="1" customWidth="1"/>
    <col min="9746" max="9746" width="10.28515625" style="1" customWidth="1"/>
    <col min="9747" max="9747" width="14.5703125" style="1" customWidth="1"/>
    <col min="9748" max="9748" width="21.5703125" style="1" customWidth="1"/>
    <col min="9749" max="9749" width="20.85546875" style="1" customWidth="1"/>
    <col min="9750" max="9750" width="38.42578125" style="1" customWidth="1"/>
    <col min="9751" max="9751" width="22.140625" style="1" customWidth="1"/>
    <col min="9752" max="9752" width="14" style="1" bestFit="1" customWidth="1"/>
    <col min="9753" max="9990" width="9.140625" style="1"/>
    <col min="9991" max="9991" width="5.7109375" style="1" customWidth="1"/>
    <col min="9992" max="9992" width="40.85546875" style="1" customWidth="1"/>
    <col min="9993" max="9993" width="11.85546875" style="1" customWidth="1"/>
    <col min="9994" max="9994" width="18.140625" style="1" customWidth="1"/>
    <col min="9995" max="9995" width="17.5703125" style="1" customWidth="1"/>
    <col min="9996" max="9996" width="18.42578125" style="1" customWidth="1"/>
    <col min="9997" max="9997" width="20.42578125" style="1" customWidth="1"/>
    <col min="9998" max="9998" width="20.28515625" style="1" customWidth="1"/>
    <col min="9999" max="9999" width="20.85546875" style="1" customWidth="1"/>
    <col min="10000" max="10000" width="12.42578125" style="1" customWidth="1"/>
    <col min="10001" max="10001" width="19.140625" style="1" customWidth="1"/>
    <col min="10002" max="10002" width="10.28515625" style="1" customWidth="1"/>
    <col min="10003" max="10003" width="14.5703125" style="1" customWidth="1"/>
    <col min="10004" max="10004" width="21.5703125" style="1" customWidth="1"/>
    <col min="10005" max="10005" width="20.85546875" style="1" customWidth="1"/>
    <col min="10006" max="10006" width="38.42578125" style="1" customWidth="1"/>
    <col min="10007" max="10007" width="22.140625" style="1" customWidth="1"/>
    <col min="10008" max="10008" width="14" style="1" bestFit="1" customWidth="1"/>
    <col min="10009" max="10246" width="9.140625" style="1"/>
    <col min="10247" max="10247" width="5.7109375" style="1" customWidth="1"/>
    <col min="10248" max="10248" width="40.85546875" style="1" customWidth="1"/>
    <col min="10249" max="10249" width="11.85546875" style="1" customWidth="1"/>
    <col min="10250" max="10250" width="18.140625" style="1" customWidth="1"/>
    <col min="10251" max="10251" width="17.5703125" style="1" customWidth="1"/>
    <col min="10252" max="10252" width="18.42578125" style="1" customWidth="1"/>
    <col min="10253" max="10253" width="20.42578125" style="1" customWidth="1"/>
    <col min="10254" max="10254" width="20.28515625" style="1" customWidth="1"/>
    <col min="10255" max="10255" width="20.85546875" style="1" customWidth="1"/>
    <col min="10256" max="10256" width="12.42578125" style="1" customWidth="1"/>
    <col min="10257" max="10257" width="19.140625" style="1" customWidth="1"/>
    <col min="10258" max="10258" width="10.28515625" style="1" customWidth="1"/>
    <col min="10259" max="10259" width="14.5703125" style="1" customWidth="1"/>
    <col min="10260" max="10260" width="21.5703125" style="1" customWidth="1"/>
    <col min="10261" max="10261" width="20.85546875" style="1" customWidth="1"/>
    <col min="10262" max="10262" width="38.42578125" style="1" customWidth="1"/>
    <col min="10263" max="10263" width="22.140625" style="1" customWidth="1"/>
    <col min="10264" max="10264" width="14" style="1" bestFit="1" customWidth="1"/>
    <col min="10265" max="10502" width="9.140625" style="1"/>
    <col min="10503" max="10503" width="5.7109375" style="1" customWidth="1"/>
    <col min="10504" max="10504" width="40.85546875" style="1" customWidth="1"/>
    <col min="10505" max="10505" width="11.85546875" style="1" customWidth="1"/>
    <col min="10506" max="10506" width="18.140625" style="1" customWidth="1"/>
    <col min="10507" max="10507" width="17.5703125" style="1" customWidth="1"/>
    <col min="10508" max="10508" width="18.42578125" style="1" customWidth="1"/>
    <col min="10509" max="10509" width="20.42578125" style="1" customWidth="1"/>
    <col min="10510" max="10510" width="20.28515625" style="1" customWidth="1"/>
    <col min="10511" max="10511" width="20.85546875" style="1" customWidth="1"/>
    <col min="10512" max="10512" width="12.42578125" style="1" customWidth="1"/>
    <col min="10513" max="10513" width="19.140625" style="1" customWidth="1"/>
    <col min="10514" max="10514" width="10.28515625" style="1" customWidth="1"/>
    <col min="10515" max="10515" width="14.5703125" style="1" customWidth="1"/>
    <col min="10516" max="10516" width="21.5703125" style="1" customWidth="1"/>
    <col min="10517" max="10517" width="20.85546875" style="1" customWidth="1"/>
    <col min="10518" max="10518" width="38.42578125" style="1" customWidth="1"/>
    <col min="10519" max="10519" width="22.140625" style="1" customWidth="1"/>
    <col min="10520" max="10520" width="14" style="1" bestFit="1" customWidth="1"/>
    <col min="10521" max="10758" width="9.140625" style="1"/>
    <col min="10759" max="10759" width="5.7109375" style="1" customWidth="1"/>
    <col min="10760" max="10760" width="40.85546875" style="1" customWidth="1"/>
    <col min="10761" max="10761" width="11.85546875" style="1" customWidth="1"/>
    <col min="10762" max="10762" width="18.140625" style="1" customWidth="1"/>
    <col min="10763" max="10763" width="17.5703125" style="1" customWidth="1"/>
    <col min="10764" max="10764" width="18.42578125" style="1" customWidth="1"/>
    <col min="10765" max="10765" width="20.42578125" style="1" customWidth="1"/>
    <col min="10766" max="10766" width="20.28515625" style="1" customWidth="1"/>
    <col min="10767" max="10767" width="20.85546875" style="1" customWidth="1"/>
    <col min="10768" max="10768" width="12.42578125" style="1" customWidth="1"/>
    <col min="10769" max="10769" width="19.140625" style="1" customWidth="1"/>
    <col min="10770" max="10770" width="10.28515625" style="1" customWidth="1"/>
    <col min="10771" max="10771" width="14.5703125" style="1" customWidth="1"/>
    <col min="10772" max="10772" width="21.5703125" style="1" customWidth="1"/>
    <col min="10773" max="10773" width="20.85546875" style="1" customWidth="1"/>
    <col min="10774" max="10774" width="38.42578125" style="1" customWidth="1"/>
    <col min="10775" max="10775" width="22.140625" style="1" customWidth="1"/>
    <col min="10776" max="10776" width="14" style="1" bestFit="1" customWidth="1"/>
    <col min="10777" max="11014" width="9.140625" style="1"/>
    <col min="11015" max="11015" width="5.7109375" style="1" customWidth="1"/>
    <col min="11016" max="11016" width="40.85546875" style="1" customWidth="1"/>
    <col min="11017" max="11017" width="11.85546875" style="1" customWidth="1"/>
    <col min="11018" max="11018" width="18.140625" style="1" customWidth="1"/>
    <col min="11019" max="11019" width="17.5703125" style="1" customWidth="1"/>
    <col min="11020" max="11020" width="18.42578125" style="1" customWidth="1"/>
    <col min="11021" max="11021" width="20.42578125" style="1" customWidth="1"/>
    <col min="11022" max="11022" width="20.28515625" style="1" customWidth="1"/>
    <col min="11023" max="11023" width="20.85546875" style="1" customWidth="1"/>
    <col min="11024" max="11024" width="12.42578125" style="1" customWidth="1"/>
    <col min="11025" max="11025" width="19.140625" style="1" customWidth="1"/>
    <col min="11026" max="11026" width="10.28515625" style="1" customWidth="1"/>
    <col min="11027" max="11027" width="14.5703125" style="1" customWidth="1"/>
    <col min="11028" max="11028" width="21.5703125" style="1" customWidth="1"/>
    <col min="11029" max="11029" width="20.85546875" style="1" customWidth="1"/>
    <col min="11030" max="11030" width="38.42578125" style="1" customWidth="1"/>
    <col min="11031" max="11031" width="22.140625" style="1" customWidth="1"/>
    <col min="11032" max="11032" width="14" style="1" bestFit="1" customWidth="1"/>
    <col min="11033" max="11270" width="9.140625" style="1"/>
    <col min="11271" max="11271" width="5.7109375" style="1" customWidth="1"/>
    <col min="11272" max="11272" width="40.85546875" style="1" customWidth="1"/>
    <col min="11273" max="11273" width="11.85546875" style="1" customWidth="1"/>
    <col min="11274" max="11274" width="18.140625" style="1" customWidth="1"/>
    <col min="11275" max="11275" width="17.5703125" style="1" customWidth="1"/>
    <col min="11276" max="11276" width="18.42578125" style="1" customWidth="1"/>
    <col min="11277" max="11277" width="20.42578125" style="1" customWidth="1"/>
    <col min="11278" max="11278" width="20.28515625" style="1" customWidth="1"/>
    <col min="11279" max="11279" width="20.85546875" style="1" customWidth="1"/>
    <col min="11280" max="11280" width="12.42578125" style="1" customWidth="1"/>
    <col min="11281" max="11281" width="19.140625" style="1" customWidth="1"/>
    <col min="11282" max="11282" width="10.28515625" style="1" customWidth="1"/>
    <col min="11283" max="11283" width="14.5703125" style="1" customWidth="1"/>
    <col min="11284" max="11284" width="21.5703125" style="1" customWidth="1"/>
    <col min="11285" max="11285" width="20.85546875" style="1" customWidth="1"/>
    <col min="11286" max="11286" width="38.42578125" style="1" customWidth="1"/>
    <col min="11287" max="11287" width="22.140625" style="1" customWidth="1"/>
    <col min="11288" max="11288" width="14" style="1" bestFit="1" customWidth="1"/>
    <col min="11289" max="11526" width="9.140625" style="1"/>
    <col min="11527" max="11527" width="5.7109375" style="1" customWidth="1"/>
    <col min="11528" max="11528" width="40.85546875" style="1" customWidth="1"/>
    <col min="11529" max="11529" width="11.85546875" style="1" customWidth="1"/>
    <col min="11530" max="11530" width="18.140625" style="1" customWidth="1"/>
    <col min="11531" max="11531" width="17.5703125" style="1" customWidth="1"/>
    <col min="11532" max="11532" width="18.42578125" style="1" customWidth="1"/>
    <col min="11533" max="11533" width="20.42578125" style="1" customWidth="1"/>
    <col min="11534" max="11534" width="20.28515625" style="1" customWidth="1"/>
    <col min="11535" max="11535" width="20.85546875" style="1" customWidth="1"/>
    <col min="11536" max="11536" width="12.42578125" style="1" customWidth="1"/>
    <col min="11537" max="11537" width="19.140625" style="1" customWidth="1"/>
    <col min="11538" max="11538" width="10.28515625" style="1" customWidth="1"/>
    <col min="11539" max="11539" width="14.5703125" style="1" customWidth="1"/>
    <col min="11540" max="11540" width="21.5703125" style="1" customWidth="1"/>
    <col min="11541" max="11541" width="20.85546875" style="1" customWidth="1"/>
    <col min="11542" max="11542" width="38.42578125" style="1" customWidth="1"/>
    <col min="11543" max="11543" width="22.140625" style="1" customWidth="1"/>
    <col min="11544" max="11544" width="14" style="1" bestFit="1" customWidth="1"/>
    <col min="11545" max="11782" width="9.140625" style="1"/>
    <col min="11783" max="11783" width="5.7109375" style="1" customWidth="1"/>
    <col min="11784" max="11784" width="40.85546875" style="1" customWidth="1"/>
    <col min="11785" max="11785" width="11.85546875" style="1" customWidth="1"/>
    <col min="11786" max="11786" width="18.140625" style="1" customWidth="1"/>
    <col min="11787" max="11787" width="17.5703125" style="1" customWidth="1"/>
    <col min="11788" max="11788" width="18.42578125" style="1" customWidth="1"/>
    <col min="11789" max="11789" width="20.42578125" style="1" customWidth="1"/>
    <col min="11790" max="11790" width="20.28515625" style="1" customWidth="1"/>
    <col min="11791" max="11791" width="20.85546875" style="1" customWidth="1"/>
    <col min="11792" max="11792" width="12.42578125" style="1" customWidth="1"/>
    <col min="11793" max="11793" width="19.140625" style="1" customWidth="1"/>
    <col min="11794" max="11794" width="10.28515625" style="1" customWidth="1"/>
    <col min="11795" max="11795" width="14.5703125" style="1" customWidth="1"/>
    <col min="11796" max="11796" width="21.5703125" style="1" customWidth="1"/>
    <col min="11797" max="11797" width="20.85546875" style="1" customWidth="1"/>
    <col min="11798" max="11798" width="38.42578125" style="1" customWidth="1"/>
    <col min="11799" max="11799" width="22.140625" style="1" customWidth="1"/>
    <col min="11800" max="11800" width="14" style="1" bestFit="1" customWidth="1"/>
    <col min="11801" max="12038" width="9.140625" style="1"/>
    <col min="12039" max="12039" width="5.7109375" style="1" customWidth="1"/>
    <col min="12040" max="12040" width="40.85546875" style="1" customWidth="1"/>
    <col min="12041" max="12041" width="11.85546875" style="1" customWidth="1"/>
    <col min="12042" max="12042" width="18.140625" style="1" customWidth="1"/>
    <col min="12043" max="12043" width="17.5703125" style="1" customWidth="1"/>
    <col min="12044" max="12044" width="18.42578125" style="1" customWidth="1"/>
    <col min="12045" max="12045" width="20.42578125" style="1" customWidth="1"/>
    <col min="12046" max="12046" width="20.28515625" style="1" customWidth="1"/>
    <col min="12047" max="12047" width="20.85546875" style="1" customWidth="1"/>
    <col min="12048" max="12048" width="12.42578125" style="1" customWidth="1"/>
    <col min="12049" max="12049" width="19.140625" style="1" customWidth="1"/>
    <col min="12050" max="12050" width="10.28515625" style="1" customWidth="1"/>
    <col min="12051" max="12051" width="14.5703125" style="1" customWidth="1"/>
    <col min="12052" max="12052" width="21.5703125" style="1" customWidth="1"/>
    <col min="12053" max="12053" width="20.85546875" style="1" customWidth="1"/>
    <col min="12054" max="12054" width="38.42578125" style="1" customWidth="1"/>
    <col min="12055" max="12055" width="22.140625" style="1" customWidth="1"/>
    <col min="12056" max="12056" width="14" style="1" bestFit="1" customWidth="1"/>
    <col min="12057" max="12294" width="9.140625" style="1"/>
    <col min="12295" max="12295" width="5.7109375" style="1" customWidth="1"/>
    <col min="12296" max="12296" width="40.85546875" style="1" customWidth="1"/>
    <col min="12297" max="12297" width="11.85546875" style="1" customWidth="1"/>
    <col min="12298" max="12298" width="18.140625" style="1" customWidth="1"/>
    <col min="12299" max="12299" width="17.5703125" style="1" customWidth="1"/>
    <col min="12300" max="12300" width="18.42578125" style="1" customWidth="1"/>
    <col min="12301" max="12301" width="20.42578125" style="1" customWidth="1"/>
    <col min="12302" max="12302" width="20.28515625" style="1" customWidth="1"/>
    <col min="12303" max="12303" width="20.85546875" style="1" customWidth="1"/>
    <col min="12304" max="12304" width="12.42578125" style="1" customWidth="1"/>
    <col min="12305" max="12305" width="19.140625" style="1" customWidth="1"/>
    <col min="12306" max="12306" width="10.28515625" style="1" customWidth="1"/>
    <col min="12307" max="12307" width="14.5703125" style="1" customWidth="1"/>
    <col min="12308" max="12308" width="21.5703125" style="1" customWidth="1"/>
    <col min="12309" max="12309" width="20.85546875" style="1" customWidth="1"/>
    <col min="12310" max="12310" width="38.42578125" style="1" customWidth="1"/>
    <col min="12311" max="12311" width="22.140625" style="1" customWidth="1"/>
    <col min="12312" max="12312" width="14" style="1" bestFit="1" customWidth="1"/>
    <col min="12313" max="12550" width="9.140625" style="1"/>
    <col min="12551" max="12551" width="5.7109375" style="1" customWidth="1"/>
    <col min="12552" max="12552" width="40.85546875" style="1" customWidth="1"/>
    <col min="12553" max="12553" width="11.85546875" style="1" customWidth="1"/>
    <col min="12554" max="12554" width="18.140625" style="1" customWidth="1"/>
    <col min="12555" max="12555" width="17.5703125" style="1" customWidth="1"/>
    <col min="12556" max="12556" width="18.42578125" style="1" customWidth="1"/>
    <col min="12557" max="12557" width="20.42578125" style="1" customWidth="1"/>
    <col min="12558" max="12558" width="20.28515625" style="1" customWidth="1"/>
    <col min="12559" max="12559" width="20.85546875" style="1" customWidth="1"/>
    <col min="12560" max="12560" width="12.42578125" style="1" customWidth="1"/>
    <col min="12561" max="12561" width="19.140625" style="1" customWidth="1"/>
    <col min="12562" max="12562" width="10.28515625" style="1" customWidth="1"/>
    <col min="12563" max="12563" width="14.5703125" style="1" customWidth="1"/>
    <col min="12564" max="12564" width="21.5703125" style="1" customWidth="1"/>
    <col min="12565" max="12565" width="20.85546875" style="1" customWidth="1"/>
    <col min="12566" max="12566" width="38.42578125" style="1" customWidth="1"/>
    <col min="12567" max="12567" width="22.140625" style="1" customWidth="1"/>
    <col min="12568" max="12568" width="14" style="1" bestFit="1" customWidth="1"/>
    <col min="12569" max="12806" width="9.140625" style="1"/>
    <col min="12807" max="12807" width="5.7109375" style="1" customWidth="1"/>
    <col min="12808" max="12808" width="40.85546875" style="1" customWidth="1"/>
    <col min="12809" max="12809" width="11.85546875" style="1" customWidth="1"/>
    <col min="12810" max="12810" width="18.140625" style="1" customWidth="1"/>
    <col min="12811" max="12811" width="17.5703125" style="1" customWidth="1"/>
    <col min="12812" max="12812" width="18.42578125" style="1" customWidth="1"/>
    <col min="12813" max="12813" width="20.42578125" style="1" customWidth="1"/>
    <col min="12814" max="12814" width="20.28515625" style="1" customWidth="1"/>
    <col min="12815" max="12815" width="20.85546875" style="1" customWidth="1"/>
    <col min="12816" max="12816" width="12.42578125" style="1" customWidth="1"/>
    <col min="12817" max="12817" width="19.140625" style="1" customWidth="1"/>
    <col min="12818" max="12818" width="10.28515625" style="1" customWidth="1"/>
    <col min="12819" max="12819" width="14.5703125" style="1" customWidth="1"/>
    <col min="12820" max="12820" width="21.5703125" style="1" customWidth="1"/>
    <col min="12821" max="12821" width="20.85546875" style="1" customWidth="1"/>
    <col min="12822" max="12822" width="38.42578125" style="1" customWidth="1"/>
    <col min="12823" max="12823" width="22.140625" style="1" customWidth="1"/>
    <col min="12824" max="12824" width="14" style="1" bestFit="1" customWidth="1"/>
    <col min="12825" max="13062" width="9.140625" style="1"/>
    <col min="13063" max="13063" width="5.7109375" style="1" customWidth="1"/>
    <col min="13064" max="13064" width="40.85546875" style="1" customWidth="1"/>
    <col min="13065" max="13065" width="11.85546875" style="1" customWidth="1"/>
    <col min="13066" max="13066" width="18.140625" style="1" customWidth="1"/>
    <col min="13067" max="13067" width="17.5703125" style="1" customWidth="1"/>
    <col min="13068" max="13068" width="18.42578125" style="1" customWidth="1"/>
    <col min="13069" max="13069" width="20.42578125" style="1" customWidth="1"/>
    <col min="13070" max="13070" width="20.28515625" style="1" customWidth="1"/>
    <col min="13071" max="13071" width="20.85546875" style="1" customWidth="1"/>
    <col min="13072" max="13072" width="12.42578125" style="1" customWidth="1"/>
    <col min="13073" max="13073" width="19.140625" style="1" customWidth="1"/>
    <col min="13074" max="13074" width="10.28515625" style="1" customWidth="1"/>
    <col min="13075" max="13075" width="14.5703125" style="1" customWidth="1"/>
    <col min="13076" max="13076" width="21.5703125" style="1" customWidth="1"/>
    <col min="13077" max="13077" width="20.85546875" style="1" customWidth="1"/>
    <col min="13078" max="13078" width="38.42578125" style="1" customWidth="1"/>
    <col min="13079" max="13079" width="22.140625" style="1" customWidth="1"/>
    <col min="13080" max="13080" width="14" style="1" bestFit="1" customWidth="1"/>
    <col min="13081" max="13318" width="9.140625" style="1"/>
    <col min="13319" max="13319" width="5.7109375" style="1" customWidth="1"/>
    <col min="13320" max="13320" width="40.85546875" style="1" customWidth="1"/>
    <col min="13321" max="13321" width="11.85546875" style="1" customWidth="1"/>
    <col min="13322" max="13322" width="18.140625" style="1" customWidth="1"/>
    <col min="13323" max="13323" width="17.5703125" style="1" customWidth="1"/>
    <col min="13324" max="13324" width="18.42578125" style="1" customWidth="1"/>
    <col min="13325" max="13325" width="20.42578125" style="1" customWidth="1"/>
    <col min="13326" max="13326" width="20.28515625" style="1" customWidth="1"/>
    <col min="13327" max="13327" width="20.85546875" style="1" customWidth="1"/>
    <col min="13328" max="13328" width="12.42578125" style="1" customWidth="1"/>
    <col min="13329" max="13329" width="19.140625" style="1" customWidth="1"/>
    <col min="13330" max="13330" width="10.28515625" style="1" customWidth="1"/>
    <col min="13331" max="13331" width="14.5703125" style="1" customWidth="1"/>
    <col min="13332" max="13332" width="21.5703125" style="1" customWidth="1"/>
    <col min="13333" max="13333" width="20.85546875" style="1" customWidth="1"/>
    <col min="13334" max="13334" width="38.42578125" style="1" customWidth="1"/>
    <col min="13335" max="13335" width="22.140625" style="1" customWidth="1"/>
    <col min="13336" max="13336" width="14" style="1" bestFit="1" customWidth="1"/>
    <col min="13337" max="13574" width="9.140625" style="1"/>
    <col min="13575" max="13575" width="5.7109375" style="1" customWidth="1"/>
    <col min="13576" max="13576" width="40.85546875" style="1" customWidth="1"/>
    <col min="13577" max="13577" width="11.85546875" style="1" customWidth="1"/>
    <col min="13578" max="13578" width="18.140625" style="1" customWidth="1"/>
    <col min="13579" max="13579" width="17.5703125" style="1" customWidth="1"/>
    <col min="13580" max="13580" width="18.42578125" style="1" customWidth="1"/>
    <col min="13581" max="13581" width="20.42578125" style="1" customWidth="1"/>
    <col min="13582" max="13582" width="20.28515625" style="1" customWidth="1"/>
    <col min="13583" max="13583" width="20.85546875" style="1" customWidth="1"/>
    <col min="13584" max="13584" width="12.42578125" style="1" customWidth="1"/>
    <col min="13585" max="13585" width="19.140625" style="1" customWidth="1"/>
    <col min="13586" max="13586" width="10.28515625" style="1" customWidth="1"/>
    <col min="13587" max="13587" width="14.5703125" style="1" customWidth="1"/>
    <col min="13588" max="13588" width="21.5703125" style="1" customWidth="1"/>
    <col min="13589" max="13589" width="20.85546875" style="1" customWidth="1"/>
    <col min="13590" max="13590" width="38.42578125" style="1" customWidth="1"/>
    <col min="13591" max="13591" width="22.140625" style="1" customWidth="1"/>
    <col min="13592" max="13592" width="14" style="1" bestFit="1" customWidth="1"/>
    <col min="13593" max="13830" width="9.140625" style="1"/>
    <col min="13831" max="13831" width="5.7109375" style="1" customWidth="1"/>
    <col min="13832" max="13832" width="40.85546875" style="1" customWidth="1"/>
    <col min="13833" max="13833" width="11.85546875" style="1" customWidth="1"/>
    <col min="13834" max="13834" width="18.140625" style="1" customWidth="1"/>
    <col min="13835" max="13835" width="17.5703125" style="1" customWidth="1"/>
    <col min="13836" max="13836" width="18.42578125" style="1" customWidth="1"/>
    <col min="13837" max="13837" width="20.42578125" style="1" customWidth="1"/>
    <col min="13838" max="13838" width="20.28515625" style="1" customWidth="1"/>
    <col min="13839" max="13839" width="20.85546875" style="1" customWidth="1"/>
    <col min="13840" max="13840" width="12.42578125" style="1" customWidth="1"/>
    <col min="13841" max="13841" width="19.140625" style="1" customWidth="1"/>
    <col min="13842" max="13842" width="10.28515625" style="1" customWidth="1"/>
    <col min="13843" max="13843" width="14.5703125" style="1" customWidth="1"/>
    <col min="13844" max="13844" width="21.5703125" style="1" customWidth="1"/>
    <col min="13845" max="13845" width="20.85546875" style="1" customWidth="1"/>
    <col min="13846" max="13846" width="38.42578125" style="1" customWidth="1"/>
    <col min="13847" max="13847" width="22.140625" style="1" customWidth="1"/>
    <col min="13848" max="13848" width="14" style="1" bestFit="1" customWidth="1"/>
    <col min="13849" max="14086" width="9.140625" style="1"/>
    <col min="14087" max="14087" width="5.7109375" style="1" customWidth="1"/>
    <col min="14088" max="14088" width="40.85546875" style="1" customWidth="1"/>
    <col min="14089" max="14089" width="11.85546875" style="1" customWidth="1"/>
    <col min="14090" max="14090" width="18.140625" style="1" customWidth="1"/>
    <col min="14091" max="14091" width="17.5703125" style="1" customWidth="1"/>
    <col min="14092" max="14092" width="18.42578125" style="1" customWidth="1"/>
    <col min="14093" max="14093" width="20.42578125" style="1" customWidth="1"/>
    <col min="14094" max="14094" width="20.28515625" style="1" customWidth="1"/>
    <col min="14095" max="14095" width="20.85546875" style="1" customWidth="1"/>
    <col min="14096" max="14096" width="12.42578125" style="1" customWidth="1"/>
    <col min="14097" max="14097" width="19.140625" style="1" customWidth="1"/>
    <col min="14098" max="14098" width="10.28515625" style="1" customWidth="1"/>
    <col min="14099" max="14099" width="14.5703125" style="1" customWidth="1"/>
    <col min="14100" max="14100" width="21.5703125" style="1" customWidth="1"/>
    <col min="14101" max="14101" width="20.85546875" style="1" customWidth="1"/>
    <col min="14102" max="14102" width="38.42578125" style="1" customWidth="1"/>
    <col min="14103" max="14103" width="22.140625" style="1" customWidth="1"/>
    <col min="14104" max="14104" width="14" style="1" bestFit="1" customWidth="1"/>
    <col min="14105" max="14342" width="9.140625" style="1"/>
    <col min="14343" max="14343" width="5.7109375" style="1" customWidth="1"/>
    <col min="14344" max="14344" width="40.85546875" style="1" customWidth="1"/>
    <col min="14345" max="14345" width="11.85546875" style="1" customWidth="1"/>
    <col min="14346" max="14346" width="18.140625" style="1" customWidth="1"/>
    <col min="14347" max="14347" width="17.5703125" style="1" customWidth="1"/>
    <col min="14348" max="14348" width="18.42578125" style="1" customWidth="1"/>
    <col min="14349" max="14349" width="20.42578125" style="1" customWidth="1"/>
    <col min="14350" max="14350" width="20.28515625" style="1" customWidth="1"/>
    <col min="14351" max="14351" width="20.85546875" style="1" customWidth="1"/>
    <col min="14352" max="14352" width="12.42578125" style="1" customWidth="1"/>
    <col min="14353" max="14353" width="19.140625" style="1" customWidth="1"/>
    <col min="14354" max="14354" width="10.28515625" style="1" customWidth="1"/>
    <col min="14355" max="14355" width="14.5703125" style="1" customWidth="1"/>
    <col min="14356" max="14356" width="21.5703125" style="1" customWidth="1"/>
    <col min="14357" max="14357" width="20.85546875" style="1" customWidth="1"/>
    <col min="14358" max="14358" width="38.42578125" style="1" customWidth="1"/>
    <col min="14359" max="14359" width="22.140625" style="1" customWidth="1"/>
    <col min="14360" max="14360" width="14" style="1" bestFit="1" customWidth="1"/>
    <col min="14361" max="14598" width="9.140625" style="1"/>
    <col min="14599" max="14599" width="5.7109375" style="1" customWidth="1"/>
    <col min="14600" max="14600" width="40.85546875" style="1" customWidth="1"/>
    <col min="14601" max="14601" width="11.85546875" style="1" customWidth="1"/>
    <col min="14602" max="14602" width="18.140625" style="1" customWidth="1"/>
    <col min="14603" max="14603" width="17.5703125" style="1" customWidth="1"/>
    <col min="14604" max="14604" width="18.42578125" style="1" customWidth="1"/>
    <col min="14605" max="14605" width="20.42578125" style="1" customWidth="1"/>
    <col min="14606" max="14606" width="20.28515625" style="1" customWidth="1"/>
    <col min="14607" max="14607" width="20.85546875" style="1" customWidth="1"/>
    <col min="14608" max="14608" width="12.42578125" style="1" customWidth="1"/>
    <col min="14609" max="14609" width="19.140625" style="1" customWidth="1"/>
    <col min="14610" max="14610" width="10.28515625" style="1" customWidth="1"/>
    <col min="14611" max="14611" width="14.5703125" style="1" customWidth="1"/>
    <col min="14612" max="14612" width="21.5703125" style="1" customWidth="1"/>
    <col min="14613" max="14613" width="20.85546875" style="1" customWidth="1"/>
    <col min="14614" max="14614" width="38.42578125" style="1" customWidth="1"/>
    <col min="14615" max="14615" width="22.140625" style="1" customWidth="1"/>
    <col min="14616" max="14616" width="14" style="1" bestFit="1" customWidth="1"/>
    <col min="14617" max="14854" width="9.140625" style="1"/>
    <col min="14855" max="14855" width="5.7109375" style="1" customWidth="1"/>
    <col min="14856" max="14856" width="40.85546875" style="1" customWidth="1"/>
    <col min="14857" max="14857" width="11.85546875" style="1" customWidth="1"/>
    <col min="14858" max="14858" width="18.140625" style="1" customWidth="1"/>
    <col min="14859" max="14859" width="17.5703125" style="1" customWidth="1"/>
    <col min="14860" max="14860" width="18.42578125" style="1" customWidth="1"/>
    <col min="14861" max="14861" width="20.42578125" style="1" customWidth="1"/>
    <col min="14862" max="14862" width="20.28515625" style="1" customWidth="1"/>
    <col min="14863" max="14863" width="20.85546875" style="1" customWidth="1"/>
    <col min="14864" max="14864" width="12.42578125" style="1" customWidth="1"/>
    <col min="14865" max="14865" width="19.140625" style="1" customWidth="1"/>
    <col min="14866" max="14866" width="10.28515625" style="1" customWidth="1"/>
    <col min="14867" max="14867" width="14.5703125" style="1" customWidth="1"/>
    <col min="14868" max="14868" width="21.5703125" style="1" customWidth="1"/>
    <col min="14869" max="14869" width="20.85546875" style="1" customWidth="1"/>
    <col min="14870" max="14870" width="38.42578125" style="1" customWidth="1"/>
    <col min="14871" max="14871" width="22.140625" style="1" customWidth="1"/>
    <col min="14872" max="14872" width="14" style="1" bestFit="1" customWidth="1"/>
    <col min="14873" max="15110" width="9.140625" style="1"/>
    <col min="15111" max="15111" width="5.7109375" style="1" customWidth="1"/>
    <col min="15112" max="15112" width="40.85546875" style="1" customWidth="1"/>
    <col min="15113" max="15113" width="11.85546875" style="1" customWidth="1"/>
    <col min="15114" max="15114" width="18.140625" style="1" customWidth="1"/>
    <col min="15115" max="15115" width="17.5703125" style="1" customWidth="1"/>
    <col min="15116" max="15116" width="18.42578125" style="1" customWidth="1"/>
    <col min="15117" max="15117" width="20.42578125" style="1" customWidth="1"/>
    <col min="15118" max="15118" width="20.28515625" style="1" customWidth="1"/>
    <col min="15119" max="15119" width="20.85546875" style="1" customWidth="1"/>
    <col min="15120" max="15120" width="12.42578125" style="1" customWidth="1"/>
    <col min="15121" max="15121" width="19.140625" style="1" customWidth="1"/>
    <col min="15122" max="15122" width="10.28515625" style="1" customWidth="1"/>
    <col min="15123" max="15123" width="14.5703125" style="1" customWidth="1"/>
    <col min="15124" max="15124" width="21.5703125" style="1" customWidth="1"/>
    <col min="15125" max="15125" width="20.85546875" style="1" customWidth="1"/>
    <col min="15126" max="15126" width="38.42578125" style="1" customWidth="1"/>
    <col min="15127" max="15127" width="22.140625" style="1" customWidth="1"/>
    <col min="15128" max="15128" width="14" style="1" bestFit="1" customWidth="1"/>
    <col min="15129" max="15366" width="9.140625" style="1"/>
    <col min="15367" max="15367" width="5.7109375" style="1" customWidth="1"/>
    <col min="15368" max="15368" width="40.85546875" style="1" customWidth="1"/>
    <col min="15369" max="15369" width="11.85546875" style="1" customWidth="1"/>
    <col min="15370" max="15370" width="18.140625" style="1" customWidth="1"/>
    <col min="15371" max="15371" width="17.5703125" style="1" customWidth="1"/>
    <col min="15372" max="15372" width="18.42578125" style="1" customWidth="1"/>
    <col min="15373" max="15373" width="20.42578125" style="1" customWidth="1"/>
    <col min="15374" max="15374" width="20.28515625" style="1" customWidth="1"/>
    <col min="15375" max="15375" width="20.85546875" style="1" customWidth="1"/>
    <col min="15376" max="15376" width="12.42578125" style="1" customWidth="1"/>
    <col min="15377" max="15377" width="19.140625" style="1" customWidth="1"/>
    <col min="15378" max="15378" width="10.28515625" style="1" customWidth="1"/>
    <col min="15379" max="15379" width="14.5703125" style="1" customWidth="1"/>
    <col min="15380" max="15380" width="21.5703125" style="1" customWidth="1"/>
    <col min="15381" max="15381" width="20.85546875" style="1" customWidth="1"/>
    <col min="15382" max="15382" width="38.42578125" style="1" customWidth="1"/>
    <col min="15383" max="15383" width="22.140625" style="1" customWidth="1"/>
    <col min="15384" max="15384" width="14" style="1" bestFit="1" customWidth="1"/>
    <col min="15385" max="15622" width="9.140625" style="1"/>
    <col min="15623" max="15623" width="5.7109375" style="1" customWidth="1"/>
    <col min="15624" max="15624" width="40.85546875" style="1" customWidth="1"/>
    <col min="15625" max="15625" width="11.85546875" style="1" customWidth="1"/>
    <col min="15626" max="15626" width="18.140625" style="1" customWidth="1"/>
    <col min="15627" max="15627" width="17.5703125" style="1" customWidth="1"/>
    <col min="15628" max="15628" width="18.42578125" style="1" customWidth="1"/>
    <col min="15629" max="15629" width="20.42578125" style="1" customWidth="1"/>
    <col min="15630" max="15630" width="20.28515625" style="1" customWidth="1"/>
    <col min="15631" max="15631" width="20.85546875" style="1" customWidth="1"/>
    <col min="15632" max="15632" width="12.42578125" style="1" customWidth="1"/>
    <col min="15633" max="15633" width="19.140625" style="1" customWidth="1"/>
    <col min="15634" max="15634" width="10.28515625" style="1" customWidth="1"/>
    <col min="15635" max="15635" width="14.5703125" style="1" customWidth="1"/>
    <col min="15636" max="15636" width="21.5703125" style="1" customWidth="1"/>
    <col min="15637" max="15637" width="20.85546875" style="1" customWidth="1"/>
    <col min="15638" max="15638" width="38.42578125" style="1" customWidth="1"/>
    <col min="15639" max="15639" width="22.140625" style="1" customWidth="1"/>
    <col min="15640" max="15640" width="14" style="1" bestFit="1" customWidth="1"/>
    <col min="15641" max="15878" width="9.140625" style="1"/>
    <col min="15879" max="15879" width="5.7109375" style="1" customWidth="1"/>
    <col min="15880" max="15880" width="40.85546875" style="1" customWidth="1"/>
    <col min="15881" max="15881" width="11.85546875" style="1" customWidth="1"/>
    <col min="15882" max="15882" width="18.140625" style="1" customWidth="1"/>
    <col min="15883" max="15883" width="17.5703125" style="1" customWidth="1"/>
    <col min="15884" max="15884" width="18.42578125" style="1" customWidth="1"/>
    <col min="15885" max="15885" width="20.42578125" style="1" customWidth="1"/>
    <col min="15886" max="15886" width="20.28515625" style="1" customWidth="1"/>
    <col min="15887" max="15887" width="20.85546875" style="1" customWidth="1"/>
    <col min="15888" max="15888" width="12.42578125" style="1" customWidth="1"/>
    <col min="15889" max="15889" width="19.140625" style="1" customWidth="1"/>
    <col min="15890" max="15890" width="10.28515625" style="1" customWidth="1"/>
    <col min="15891" max="15891" width="14.5703125" style="1" customWidth="1"/>
    <col min="15892" max="15892" width="21.5703125" style="1" customWidth="1"/>
    <col min="15893" max="15893" width="20.85546875" style="1" customWidth="1"/>
    <col min="15894" max="15894" width="38.42578125" style="1" customWidth="1"/>
    <col min="15895" max="15895" width="22.140625" style="1" customWidth="1"/>
    <col min="15896" max="15896" width="14" style="1" bestFit="1" customWidth="1"/>
    <col min="15897" max="16134" width="9.140625" style="1"/>
    <col min="16135" max="16135" width="5.7109375" style="1" customWidth="1"/>
    <col min="16136" max="16136" width="40.85546875" style="1" customWidth="1"/>
    <col min="16137" max="16137" width="11.85546875" style="1" customWidth="1"/>
    <col min="16138" max="16138" width="18.140625" style="1" customWidth="1"/>
    <col min="16139" max="16139" width="17.5703125" style="1" customWidth="1"/>
    <col min="16140" max="16140" width="18.42578125" style="1" customWidth="1"/>
    <col min="16141" max="16141" width="20.42578125" style="1" customWidth="1"/>
    <col min="16142" max="16142" width="20.28515625" style="1" customWidth="1"/>
    <col min="16143" max="16143" width="20.85546875" style="1" customWidth="1"/>
    <col min="16144" max="16144" width="12.42578125" style="1" customWidth="1"/>
    <col min="16145" max="16145" width="19.140625" style="1" customWidth="1"/>
    <col min="16146" max="16146" width="10.28515625" style="1" customWidth="1"/>
    <col min="16147" max="16147" width="14.5703125" style="1" customWidth="1"/>
    <col min="16148" max="16148" width="21.5703125" style="1" customWidth="1"/>
    <col min="16149" max="16149" width="20.85546875" style="1" customWidth="1"/>
    <col min="16150" max="16150" width="38.42578125" style="1" customWidth="1"/>
    <col min="16151" max="16151" width="22.140625" style="1" customWidth="1"/>
    <col min="16152" max="16152" width="14" style="1" bestFit="1" customWidth="1"/>
    <col min="16153" max="16384" width="9.140625" style="1"/>
  </cols>
  <sheetData>
    <row r="1" spans="1:26" ht="27.75" thickBot="1" x14ac:dyDescent="0.25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6" ht="42" customHeight="1" x14ac:dyDescent="0.2">
      <c r="A2" s="65" t="s">
        <v>0</v>
      </c>
      <c r="B2" s="62" t="s">
        <v>76</v>
      </c>
      <c r="C2" s="62" t="s">
        <v>10</v>
      </c>
      <c r="D2" s="62" t="s">
        <v>1</v>
      </c>
      <c r="E2" s="62" t="s">
        <v>12</v>
      </c>
      <c r="F2" s="62"/>
      <c r="G2" s="62" t="s">
        <v>99</v>
      </c>
      <c r="H2" s="62"/>
      <c r="I2" s="62"/>
      <c r="J2" s="62"/>
      <c r="K2" s="62"/>
      <c r="L2" s="62"/>
      <c r="M2" s="62"/>
      <c r="N2" s="63" t="s">
        <v>100</v>
      </c>
      <c r="O2" s="63"/>
      <c r="P2" s="63"/>
      <c r="Q2" s="63"/>
      <c r="R2" s="63"/>
      <c r="S2" s="63"/>
      <c r="T2" s="63"/>
      <c r="U2" s="62" t="s">
        <v>2</v>
      </c>
      <c r="V2" s="62"/>
      <c r="W2" s="67" t="s">
        <v>3</v>
      </c>
      <c r="Z2" s="59"/>
    </row>
    <row r="3" spans="1:26" ht="19.5" x14ac:dyDescent="0.2">
      <c r="A3" s="66"/>
      <c r="B3" s="60"/>
      <c r="C3" s="60"/>
      <c r="D3" s="60"/>
      <c r="E3" s="60" t="s">
        <v>4</v>
      </c>
      <c r="F3" s="60" t="s">
        <v>9</v>
      </c>
      <c r="G3" s="60" t="s">
        <v>4</v>
      </c>
      <c r="H3" s="60" t="s">
        <v>11</v>
      </c>
      <c r="I3" s="60"/>
      <c r="J3" s="60"/>
      <c r="K3" s="60"/>
      <c r="L3" s="60"/>
      <c r="M3" s="60"/>
      <c r="N3" s="50" t="s">
        <v>4</v>
      </c>
      <c r="O3" s="50" t="s">
        <v>11</v>
      </c>
      <c r="P3" s="50"/>
      <c r="Q3" s="50"/>
      <c r="R3" s="50"/>
      <c r="S3" s="50"/>
      <c r="T3" s="50"/>
      <c r="U3" s="60" t="s">
        <v>7</v>
      </c>
      <c r="V3" s="60" t="s">
        <v>8</v>
      </c>
      <c r="W3" s="68"/>
      <c r="Z3" s="59"/>
    </row>
    <row r="4" spans="1:26" ht="21" customHeight="1" x14ac:dyDescent="0.2">
      <c r="A4" s="66"/>
      <c r="B4" s="60"/>
      <c r="C4" s="60"/>
      <c r="D4" s="60"/>
      <c r="E4" s="60"/>
      <c r="F4" s="60"/>
      <c r="G4" s="60"/>
      <c r="H4" s="60" t="s">
        <v>5</v>
      </c>
      <c r="I4" s="61" t="s">
        <v>6</v>
      </c>
      <c r="J4" s="61"/>
      <c r="K4" s="61"/>
      <c r="L4" s="60"/>
      <c r="M4" s="60"/>
      <c r="N4" s="50"/>
      <c r="O4" s="50" t="s">
        <v>5</v>
      </c>
      <c r="P4" s="69" t="s">
        <v>6</v>
      </c>
      <c r="Q4" s="69"/>
      <c r="R4" s="69"/>
      <c r="S4" s="50"/>
      <c r="T4" s="50"/>
      <c r="U4" s="60"/>
      <c r="V4" s="60"/>
      <c r="W4" s="68"/>
      <c r="Z4" s="59"/>
    </row>
    <row r="5" spans="1:26" ht="21" customHeight="1" x14ac:dyDescent="0.2">
      <c r="A5" s="66"/>
      <c r="B5" s="60"/>
      <c r="C5" s="60"/>
      <c r="D5" s="60"/>
      <c r="E5" s="60"/>
      <c r="F5" s="60"/>
      <c r="G5" s="60"/>
      <c r="H5" s="60"/>
      <c r="I5" s="61" t="s">
        <v>15</v>
      </c>
      <c r="J5" s="61" t="s">
        <v>11</v>
      </c>
      <c r="K5" s="61"/>
      <c r="L5" s="60" t="s">
        <v>31</v>
      </c>
      <c r="M5" s="60" t="s">
        <v>56</v>
      </c>
      <c r="N5" s="50"/>
      <c r="O5" s="50"/>
      <c r="P5" s="69" t="s">
        <v>15</v>
      </c>
      <c r="Q5" s="69" t="s">
        <v>11</v>
      </c>
      <c r="R5" s="69"/>
      <c r="S5" s="50" t="s">
        <v>31</v>
      </c>
      <c r="T5" s="50" t="s">
        <v>56</v>
      </c>
      <c r="U5" s="60"/>
      <c r="V5" s="60"/>
      <c r="W5" s="68"/>
      <c r="Z5" s="59"/>
    </row>
    <row r="6" spans="1:26" ht="69.75" customHeight="1" x14ac:dyDescent="0.2">
      <c r="A6" s="66"/>
      <c r="B6" s="60"/>
      <c r="C6" s="60"/>
      <c r="D6" s="60"/>
      <c r="E6" s="60"/>
      <c r="F6" s="60"/>
      <c r="G6" s="60"/>
      <c r="H6" s="60"/>
      <c r="I6" s="61"/>
      <c r="J6" s="46" t="s">
        <v>34</v>
      </c>
      <c r="K6" s="46" t="s">
        <v>35</v>
      </c>
      <c r="L6" s="60"/>
      <c r="M6" s="60"/>
      <c r="N6" s="50"/>
      <c r="O6" s="50"/>
      <c r="P6" s="69"/>
      <c r="Q6" s="49" t="s">
        <v>34</v>
      </c>
      <c r="R6" s="49" t="s">
        <v>35</v>
      </c>
      <c r="S6" s="50"/>
      <c r="T6" s="50"/>
      <c r="U6" s="60"/>
      <c r="V6" s="60"/>
      <c r="W6" s="68"/>
      <c r="Z6" s="59"/>
    </row>
    <row r="7" spans="1:26" s="3" customFormat="1" ht="15" x14ac:dyDescent="0.25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13</v>
      </c>
      <c r="M7" s="6">
        <v>15</v>
      </c>
      <c r="N7" s="6"/>
      <c r="O7" s="6"/>
      <c r="P7" s="6"/>
      <c r="Q7" s="6"/>
      <c r="R7" s="6"/>
      <c r="S7" s="6"/>
      <c r="T7" s="6"/>
      <c r="U7" s="6">
        <v>16</v>
      </c>
      <c r="V7" s="6">
        <v>17</v>
      </c>
      <c r="W7" s="16">
        <v>18</v>
      </c>
      <c r="Z7" s="7"/>
    </row>
    <row r="8" spans="1:26" ht="32.25" customHeight="1" x14ac:dyDescent="0.3">
      <c r="A8" s="17"/>
      <c r="B8" s="43" t="s">
        <v>36</v>
      </c>
      <c r="C8" s="15"/>
      <c r="D8" s="15"/>
      <c r="E8" s="42">
        <f t="shared" ref="E8:T8" si="0">E11+E18+E25+E32+E35</f>
        <v>899622.30299999996</v>
      </c>
      <c r="F8" s="42">
        <f t="shared" si="0"/>
        <v>540523.022</v>
      </c>
      <c r="G8" s="42">
        <f t="shared" si="0"/>
        <v>540523.02650000004</v>
      </c>
      <c r="H8" s="42">
        <f t="shared" si="0"/>
        <v>194854.41000000003</v>
      </c>
      <c r="I8" s="42">
        <f t="shared" si="0"/>
        <v>229723.61529000002</v>
      </c>
      <c r="J8" s="42">
        <f t="shared" si="0"/>
        <v>40484.899120000002</v>
      </c>
      <c r="K8" s="42">
        <f t="shared" si="0"/>
        <v>189238.71617</v>
      </c>
      <c r="L8" s="42">
        <f t="shared" si="0"/>
        <v>39449.790330000003</v>
      </c>
      <c r="M8" s="42">
        <f t="shared" si="0"/>
        <v>76495.210879999999</v>
      </c>
      <c r="N8" s="42">
        <f t="shared" si="0"/>
        <v>29411.709229999997</v>
      </c>
      <c r="O8" s="42">
        <f t="shared" si="0"/>
        <v>0</v>
      </c>
      <c r="P8" s="42">
        <f t="shared" si="0"/>
        <v>24337.94484</v>
      </c>
      <c r="Q8" s="42">
        <f t="shared" si="0"/>
        <v>13833.224839999999</v>
      </c>
      <c r="R8" s="42">
        <f t="shared" si="0"/>
        <v>10504.720000000001</v>
      </c>
      <c r="S8" s="42">
        <f t="shared" si="0"/>
        <v>5073.7643899999994</v>
      </c>
      <c r="T8" s="42">
        <f t="shared" si="0"/>
        <v>0</v>
      </c>
      <c r="U8" s="15"/>
      <c r="V8" s="15"/>
      <c r="W8" s="18"/>
      <c r="X8" s="1">
        <v>4970.6970000000147</v>
      </c>
    </row>
    <row r="9" spans="1:26" ht="18.75" hidden="1" x14ac:dyDescent="0.3">
      <c r="A9" s="17"/>
      <c r="B9" s="14"/>
      <c r="C9" s="15"/>
      <c r="D9" s="15"/>
      <c r="E9" s="24"/>
      <c r="F9" s="24"/>
      <c r="G9" s="24"/>
      <c r="H9" s="2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15"/>
      <c r="V9" s="15"/>
      <c r="W9" s="18"/>
    </row>
    <row r="10" spans="1:26" ht="24.75" customHeight="1" x14ac:dyDescent="0.2">
      <c r="A10" s="53" t="s">
        <v>16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</row>
    <row r="11" spans="1:26" x14ac:dyDescent="0.3">
      <c r="A11" s="21"/>
      <c r="B11" s="36" t="s">
        <v>15</v>
      </c>
      <c r="C11" s="37"/>
      <c r="D11" s="37"/>
      <c r="E11" s="38">
        <f>SUM(E12:E16)</f>
        <v>381840.20900000003</v>
      </c>
      <c r="F11" s="38">
        <f t="shared" ref="F11:T11" si="1">SUM(F12:F16)</f>
        <v>168576.00917</v>
      </c>
      <c r="G11" s="38">
        <f t="shared" si="1"/>
        <v>168576.00917</v>
      </c>
      <c r="H11" s="38">
        <f t="shared" si="1"/>
        <v>35057.667669999995</v>
      </c>
      <c r="I11" s="38">
        <f t="shared" si="1"/>
        <v>90526.043290000001</v>
      </c>
      <c r="J11" s="38">
        <f t="shared" si="1"/>
        <v>1827.0011199999999</v>
      </c>
      <c r="K11" s="38">
        <f t="shared" si="1"/>
        <v>88699.042170000001</v>
      </c>
      <c r="L11" s="38">
        <f t="shared" si="1"/>
        <v>29497.087329999998</v>
      </c>
      <c r="M11" s="38">
        <f t="shared" si="1"/>
        <v>13495.210880000001</v>
      </c>
      <c r="N11" s="38">
        <f>SUM(N12:N16)</f>
        <v>15206.255389999998</v>
      </c>
      <c r="O11" s="38">
        <f t="shared" si="1"/>
        <v>0</v>
      </c>
      <c r="P11" s="38">
        <f t="shared" si="1"/>
        <v>10132.491</v>
      </c>
      <c r="Q11" s="38">
        <f t="shared" si="1"/>
        <v>1429.4</v>
      </c>
      <c r="R11" s="38">
        <f t="shared" si="1"/>
        <v>8703.0910000000003</v>
      </c>
      <c r="S11" s="38">
        <f t="shared" si="1"/>
        <v>5073.7643899999994</v>
      </c>
      <c r="T11" s="38">
        <f t="shared" si="1"/>
        <v>0</v>
      </c>
      <c r="U11" s="22"/>
      <c r="V11" s="22"/>
      <c r="W11" s="23"/>
    </row>
    <row r="12" spans="1:26" ht="82.5" x14ac:dyDescent="0.2">
      <c r="A12" s="45">
        <v>1</v>
      </c>
      <c r="B12" s="44" t="s">
        <v>13</v>
      </c>
      <c r="C12" s="9" t="s">
        <v>26</v>
      </c>
      <c r="D12" s="39" t="s">
        <v>25</v>
      </c>
      <c r="E12" s="31">
        <v>144663</v>
      </c>
      <c r="F12" s="31">
        <v>15827.001119999999</v>
      </c>
      <c r="G12" s="31">
        <f>H12+I12+L12</f>
        <v>15827.001120000001</v>
      </c>
      <c r="H12" s="31">
        <v>14000</v>
      </c>
      <c r="I12" s="31">
        <f>J12+K12</f>
        <v>1827.0011199999999</v>
      </c>
      <c r="J12" s="31">
        <v>1827.0011199999999</v>
      </c>
      <c r="K12" s="31"/>
      <c r="L12" s="10"/>
      <c r="M12" s="10"/>
      <c r="N12" s="31">
        <f>O12+P12+S12+T12</f>
        <v>1429.4</v>
      </c>
      <c r="O12" s="31"/>
      <c r="P12" s="31">
        <f>Q12+R12</f>
        <v>1429.4</v>
      </c>
      <c r="Q12" s="31">
        <v>1429.4</v>
      </c>
      <c r="R12" s="31"/>
      <c r="S12" s="31"/>
      <c r="T12" s="31"/>
      <c r="U12" s="12" t="s">
        <v>14</v>
      </c>
      <c r="V12" s="12" t="s">
        <v>60</v>
      </c>
      <c r="W12" s="19"/>
    </row>
    <row r="13" spans="1:26" ht="115.5" x14ac:dyDescent="0.25">
      <c r="A13" s="45">
        <v>2</v>
      </c>
      <c r="B13" s="30" t="s">
        <v>52</v>
      </c>
      <c r="C13" s="9" t="s">
        <v>22</v>
      </c>
      <c r="D13" s="9" t="s">
        <v>53</v>
      </c>
      <c r="E13" s="31">
        <v>67408.384999999995</v>
      </c>
      <c r="F13" s="31">
        <v>45345.425000000003</v>
      </c>
      <c r="G13" s="31">
        <f t="shared" ref="G13:G16" si="2">H13+I13+L13</f>
        <v>45345.425000000003</v>
      </c>
      <c r="H13" s="31">
        <f>31057.66767-10000</f>
        <v>21057.667669999999</v>
      </c>
      <c r="I13" s="31"/>
      <c r="J13" s="31"/>
      <c r="K13" s="31"/>
      <c r="L13" s="31">
        <f>10440.267+3847.49033+10000</f>
        <v>24287.75733</v>
      </c>
      <c r="M13" s="10"/>
      <c r="N13" s="31">
        <f t="shared" ref="N13:N16" si="3">O13+P13+S13+T13</f>
        <v>4992.5599999999995</v>
      </c>
      <c r="O13" s="31"/>
      <c r="P13" s="31">
        <f t="shared" ref="P13:P16" si="4">Q13+R13</f>
        <v>0</v>
      </c>
      <c r="Q13" s="31"/>
      <c r="R13" s="31"/>
      <c r="S13" s="31">
        <f>3624.497+1368.063</f>
        <v>4992.5599999999995</v>
      </c>
      <c r="T13" s="31"/>
      <c r="U13" s="12" t="s">
        <v>54</v>
      </c>
      <c r="V13" s="12" t="s">
        <v>63</v>
      </c>
      <c r="W13" s="41"/>
    </row>
    <row r="14" spans="1:26" ht="81" x14ac:dyDescent="0.25">
      <c r="A14" s="45">
        <v>3</v>
      </c>
      <c r="B14" s="30" t="s">
        <v>83</v>
      </c>
      <c r="C14" s="9" t="s">
        <v>80</v>
      </c>
      <c r="D14" s="9" t="s">
        <v>27</v>
      </c>
      <c r="E14" s="31">
        <v>12766.63</v>
      </c>
      <c r="F14" s="31">
        <f>E14-7557.3</f>
        <v>5209.329999999999</v>
      </c>
      <c r="G14" s="31">
        <f t="shared" si="2"/>
        <v>5209.329999999999</v>
      </c>
      <c r="H14" s="31"/>
      <c r="I14" s="31"/>
      <c r="J14" s="31"/>
      <c r="K14" s="31"/>
      <c r="L14" s="31">
        <v>5209.329999999999</v>
      </c>
      <c r="M14" s="10"/>
      <c r="N14" s="31">
        <f t="shared" si="3"/>
        <v>81.204390000000004</v>
      </c>
      <c r="O14" s="31"/>
      <c r="P14" s="31">
        <f t="shared" si="4"/>
        <v>0</v>
      </c>
      <c r="Q14" s="31"/>
      <c r="R14" s="31"/>
      <c r="S14" s="31">
        <v>81.204390000000004</v>
      </c>
      <c r="T14" s="31"/>
      <c r="U14" s="12" t="s">
        <v>84</v>
      </c>
      <c r="V14" s="12" t="s">
        <v>85</v>
      </c>
      <c r="W14" s="41"/>
    </row>
    <row r="15" spans="1:26" ht="99" x14ac:dyDescent="0.2">
      <c r="A15" s="45">
        <v>4</v>
      </c>
      <c r="B15" s="30" t="s">
        <v>93</v>
      </c>
      <c r="C15" s="9" t="s">
        <v>80</v>
      </c>
      <c r="D15" s="9" t="s">
        <v>87</v>
      </c>
      <c r="E15" s="31">
        <v>23002.194</v>
      </c>
      <c r="F15" s="31">
        <v>16194.253050000001</v>
      </c>
      <c r="G15" s="31">
        <f>H15+I15+L15+M15</f>
        <v>16194.253050000001</v>
      </c>
      <c r="H15" s="31"/>
      <c r="I15" s="31">
        <f>J15+K15</f>
        <v>2699.0421700000002</v>
      </c>
      <c r="J15" s="31"/>
      <c r="K15" s="31">
        <v>2699.0421700000002</v>
      </c>
      <c r="L15" s="10"/>
      <c r="M15" s="31">
        <v>13495.210880000001</v>
      </c>
      <c r="N15" s="31">
        <f t="shared" si="3"/>
        <v>0</v>
      </c>
      <c r="O15" s="31"/>
      <c r="P15" s="31">
        <f t="shared" si="4"/>
        <v>0</v>
      </c>
      <c r="Q15" s="31"/>
      <c r="R15" s="31"/>
      <c r="S15" s="31"/>
      <c r="T15" s="31"/>
      <c r="U15" s="12" t="s">
        <v>88</v>
      </c>
      <c r="V15" s="12" t="s">
        <v>89</v>
      </c>
      <c r="W15" s="47" t="s">
        <v>90</v>
      </c>
    </row>
    <row r="16" spans="1:26" ht="82.5" x14ac:dyDescent="0.25">
      <c r="A16" s="45">
        <v>5</v>
      </c>
      <c r="B16" s="30" t="s">
        <v>98</v>
      </c>
      <c r="C16" s="9" t="s">
        <v>23</v>
      </c>
      <c r="D16" s="9" t="s">
        <v>33</v>
      </c>
      <c r="E16" s="31">
        <v>134000</v>
      </c>
      <c r="F16" s="31">
        <v>86000</v>
      </c>
      <c r="G16" s="31">
        <f t="shared" si="2"/>
        <v>86000</v>
      </c>
      <c r="H16" s="31"/>
      <c r="I16" s="31">
        <f t="shared" ref="I16" si="5">J16+K16</f>
        <v>86000</v>
      </c>
      <c r="J16" s="31"/>
      <c r="K16" s="31">
        <v>86000</v>
      </c>
      <c r="L16" s="10"/>
      <c r="M16" s="10"/>
      <c r="N16" s="31">
        <f t="shared" si="3"/>
        <v>8703.0910000000003</v>
      </c>
      <c r="O16" s="31"/>
      <c r="P16" s="31">
        <f t="shared" si="4"/>
        <v>8703.0910000000003</v>
      </c>
      <c r="Q16" s="31"/>
      <c r="R16" s="31">
        <v>8703.0910000000003</v>
      </c>
      <c r="S16" s="31"/>
      <c r="T16" s="31"/>
      <c r="U16" s="12" t="s">
        <v>44</v>
      </c>
      <c r="V16" s="12" t="s">
        <v>43</v>
      </c>
      <c r="W16" s="20"/>
    </row>
    <row r="17" spans="1:24" ht="27" customHeight="1" x14ac:dyDescent="0.2">
      <c r="A17" s="53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1:24" ht="20.25" customHeight="1" x14ac:dyDescent="0.3">
      <c r="A18" s="26"/>
      <c r="B18" s="36" t="s">
        <v>15</v>
      </c>
      <c r="C18" s="27"/>
      <c r="D18" s="27"/>
      <c r="E18" s="34">
        <f>SUM(E19:E23)</f>
        <v>244743.88199999998</v>
      </c>
      <c r="F18" s="34">
        <f t="shared" ref="F18:K18" si="6">SUM(F19:F23)</f>
        <v>172888.36800000002</v>
      </c>
      <c r="G18" s="34">
        <f t="shared" si="6"/>
        <v>172888.3725</v>
      </c>
      <c r="H18" s="34">
        <f t="shared" si="6"/>
        <v>70406.444499999998</v>
      </c>
      <c r="I18" s="34">
        <f t="shared" si="6"/>
        <v>102481.928</v>
      </c>
      <c r="J18" s="34">
        <f t="shared" si="6"/>
        <v>8000</v>
      </c>
      <c r="K18" s="34">
        <f t="shared" si="6"/>
        <v>94481.928</v>
      </c>
      <c r="L18" s="34">
        <f t="shared" ref="L18:M18" si="7">SUM(L20:L23)</f>
        <v>0</v>
      </c>
      <c r="M18" s="34">
        <f t="shared" si="7"/>
        <v>0</v>
      </c>
      <c r="N18" s="34">
        <f>SUM(N19:N23)</f>
        <v>8053.4435999999996</v>
      </c>
      <c r="O18" s="34">
        <f t="shared" ref="O18:T18" si="8">SUM(O19:O23)</f>
        <v>0</v>
      </c>
      <c r="P18" s="34">
        <f t="shared" si="8"/>
        <v>8053.4435999999996</v>
      </c>
      <c r="Q18" s="34">
        <f t="shared" si="8"/>
        <v>6251.8145999999997</v>
      </c>
      <c r="R18" s="34">
        <f t="shared" si="8"/>
        <v>1801.6289999999999</v>
      </c>
      <c r="S18" s="34">
        <f t="shared" si="8"/>
        <v>0</v>
      </c>
      <c r="T18" s="34">
        <f t="shared" si="8"/>
        <v>0</v>
      </c>
      <c r="U18" s="27"/>
      <c r="V18" s="27"/>
      <c r="W18" s="28"/>
    </row>
    <row r="19" spans="1:24" ht="162" x14ac:dyDescent="0.2">
      <c r="A19" s="45">
        <v>1</v>
      </c>
      <c r="B19" s="30" t="s">
        <v>59</v>
      </c>
      <c r="C19" s="9" t="s">
        <v>22</v>
      </c>
      <c r="D19" s="39" t="s">
        <v>24</v>
      </c>
      <c r="E19" s="31">
        <v>108205.2</v>
      </c>
      <c r="F19" s="31">
        <v>71652.2</v>
      </c>
      <c r="G19" s="31">
        <f>H19+I19+L19</f>
        <v>71652.204499999993</v>
      </c>
      <c r="H19" s="31">
        <v>29960.7045</v>
      </c>
      <c r="I19" s="31">
        <f>J19+K19</f>
        <v>41691.5</v>
      </c>
      <c r="J19" s="31"/>
      <c r="K19" s="31">
        <v>41691.5</v>
      </c>
      <c r="L19" s="10"/>
      <c r="M19" s="10"/>
      <c r="N19" s="31">
        <f>O19+P19+S19+T19</f>
        <v>1801.6289999999999</v>
      </c>
      <c r="O19" s="31"/>
      <c r="P19" s="31">
        <f>Q19+R19</f>
        <v>1801.6289999999999</v>
      </c>
      <c r="Q19" s="31"/>
      <c r="R19" s="31">
        <v>1801.6289999999999</v>
      </c>
      <c r="S19" s="31"/>
      <c r="T19" s="31"/>
      <c r="U19" s="12" t="s">
        <v>91</v>
      </c>
      <c r="V19" s="12" t="s">
        <v>92</v>
      </c>
      <c r="W19" s="19"/>
    </row>
    <row r="20" spans="1:24" ht="101.25" x14ac:dyDescent="0.25">
      <c r="A20" s="45">
        <v>2</v>
      </c>
      <c r="B20" s="44" t="s">
        <v>69</v>
      </c>
      <c r="C20" s="11">
        <v>2021</v>
      </c>
      <c r="D20" s="9" t="s">
        <v>39</v>
      </c>
      <c r="E20" s="31">
        <v>26078.594000000001</v>
      </c>
      <c r="F20" s="31">
        <v>24895.74</v>
      </c>
      <c r="G20" s="31">
        <f t="shared" ref="G20:G23" si="9">H20+I20+L20</f>
        <v>24895.74</v>
      </c>
      <c r="H20" s="31">
        <v>19895.740000000002</v>
      </c>
      <c r="I20" s="31">
        <f t="shared" ref="I20:I23" si="10">J20+K20</f>
        <v>5000</v>
      </c>
      <c r="J20" s="31"/>
      <c r="K20" s="31">
        <v>5000</v>
      </c>
      <c r="L20" s="31"/>
      <c r="M20" s="10"/>
      <c r="N20" s="31">
        <f t="shared" ref="N20:N22" si="11">O20+P20+S20+T20</f>
        <v>0</v>
      </c>
      <c r="O20" s="31"/>
      <c r="P20" s="31">
        <f t="shared" ref="P20:P23" si="12">Q20+R20</f>
        <v>0</v>
      </c>
      <c r="Q20" s="31"/>
      <c r="R20" s="31"/>
      <c r="S20" s="31"/>
      <c r="T20" s="31"/>
      <c r="U20" s="13" t="s">
        <v>40</v>
      </c>
      <c r="V20" s="12" t="s">
        <v>49</v>
      </c>
      <c r="W20" s="20"/>
    </row>
    <row r="21" spans="1:24" ht="81" x14ac:dyDescent="0.25">
      <c r="A21" s="45">
        <v>3</v>
      </c>
      <c r="B21" s="30" t="s">
        <v>94</v>
      </c>
      <c r="C21" s="11" t="s">
        <v>80</v>
      </c>
      <c r="D21" s="9" t="s">
        <v>28</v>
      </c>
      <c r="E21" s="31">
        <v>42119.66</v>
      </c>
      <c r="F21" s="31">
        <v>8000</v>
      </c>
      <c r="G21" s="31">
        <f t="shared" si="9"/>
        <v>8000</v>
      </c>
      <c r="H21" s="31"/>
      <c r="I21" s="31">
        <f t="shared" si="10"/>
        <v>8000</v>
      </c>
      <c r="J21" s="31">
        <v>8000</v>
      </c>
      <c r="K21" s="31"/>
      <c r="L21" s="31"/>
      <c r="M21" s="10"/>
      <c r="N21" s="31">
        <f t="shared" si="11"/>
        <v>6251.8145999999997</v>
      </c>
      <c r="O21" s="31"/>
      <c r="P21" s="31">
        <f t="shared" si="12"/>
        <v>6251.8145999999997</v>
      </c>
      <c r="Q21" s="31">
        <v>6251.8145999999997</v>
      </c>
      <c r="R21" s="31"/>
      <c r="S21" s="31"/>
      <c r="T21" s="31"/>
      <c r="U21" s="12" t="s">
        <v>79</v>
      </c>
      <c r="V21" s="12" t="s">
        <v>86</v>
      </c>
      <c r="W21" s="20"/>
      <c r="X21" s="1">
        <v>3260.2990100000002</v>
      </c>
    </row>
    <row r="22" spans="1:24" ht="82.5" x14ac:dyDescent="0.25">
      <c r="A22" s="45">
        <v>4</v>
      </c>
      <c r="B22" s="30" t="s">
        <v>61</v>
      </c>
      <c r="C22" s="11">
        <v>2021</v>
      </c>
      <c r="D22" s="9" t="s">
        <v>27</v>
      </c>
      <c r="E22" s="31">
        <v>30226.848000000002</v>
      </c>
      <c r="F22" s="31">
        <v>30226.848000000002</v>
      </c>
      <c r="G22" s="31">
        <f t="shared" si="9"/>
        <v>30226.848000000002</v>
      </c>
      <c r="H22" s="31">
        <v>9100</v>
      </c>
      <c r="I22" s="31">
        <f t="shared" si="10"/>
        <v>21126.848000000002</v>
      </c>
      <c r="J22" s="31"/>
      <c r="K22" s="31">
        <f>F22-H22</f>
        <v>21126.848000000002</v>
      </c>
      <c r="L22" s="31"/>
      <c r="M22" s="10"/>
      <c r="N22" s="31">
        <f t="shared" si="11"/>
        <v>0</v>
      </c>
      <c r="O22" s="31"/>
      <c r="P22" s="31">
        <f t="shared" si="12"/>
        <v>0</v>
      </c>
      <c r="Q22" s="31"/>
      <c r="R22" s="31"/>
      <c r="S22" s="31"/>
      <c r="T22" s="31"/>
      <c r="U22" s="12" t="s">
        <v>32</v>
      </c>
      <c r="V22" s="12" t="s">
        <v>51</v>
      </c>
      <c r="W22" s="20"/>
    </row>
    <row r="23" spans="1:24" ht="82.5" x14ac:dyDescent="0.25">
      <c r="A23" s="45">
        <v>5</v>
      </c>
      <c r="B23" s="44" t="s">
        <v>62</v>
      </c>
      <c r="C23" s="11">
        <v>2021</v>
      </c>
      <c r="D23" s="9" t="s">
        <v>29</v>
      </c>
      <c r="E23" s="31">
        <v>38113.58</v>
      </c>
      <c r="F23" s="31">
        <v>38113.58</v>
      </c>
      <c r="G23" s="31">
        <f t="shared" si="9"/>
        <v>38113.58</v>
      </c>
      <c r="H23" s="31">
        <v>11450</v>
      </c>
      <c r="I23" s="31">
        <f t="shared" si="10"/>
        <v>26663.58</v>
      </c>
      <c r="J23" s="31"/>
      <c r="K23" s="31">
        <f>F23-H23</f>
        <v>26663.58</v>
      </c>
      <c r="L23" s="31"/>
      <c r="M23" s="10"/>
      <c r="N23" s="31">
        <f>O23+P23+S23+T23</f>
        <v>0</v>
      </c>
      <c r="O23" s="31"/>
      <c r="P23" s="31">
        <f t="shared" si="12"/>
        <v>0</v>
      </c>
      <c r="Q23" s="31"/>
      <c r="R23" s="31"/>
      <c r="S23" s="31"/>
      <c r="T23" s="31"/>
      <c r="U23" s="12" t="s">
        <v>70</v>
      </c>
      <c r="V23" s="12" t="s">
        <v>50</v>
      </c>
      <c r="W23" s="20"/>
      <c r="X23" s="1">
        <v>13408.8225</v>
      </c>
    </row>
    <row r="24" spans="1:24" ht="22.5" x14ac:dyDescent="0.2">
      <c r="A24" s="53" t="s">
        <v>18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</row>
    <row r="25" spans="1:24" ht="22.5" x14ac:dyDescent="0.3">
      <c r="A25" s="21"/>
      <c r="B25" s="35" t="s">
        <v>15</v>
      </c>
      <c r="C25" s="22"/>
      <c r="D25" s="22"/>
      <c r="E25" s="34">
        <f t="shared" ref="E25:T25" si="13">SUM(E26:E30)</f>
        <v>185206.50400000002</v>
      </c>
      <c r="F25" s="34">
        <f t="shared" si="13"/>
        <v>121413.75099999999</v>
      </c>
      <c r="G25" s="34">
        <f t="shared" si="13"/>
        <v>121413.751</v>
      </c>
      <c r="H25" s="34">
        <f t="shared" si="13"/>
        <v>80745.40400000001</v>
      </c>
      <c r="I25" s="34">
        <f t="shared" si="13"/>
        <v>30715.644</v>
      </c>
      <c r="J25" s="34">
        <f t="shared" si="13"/>
        <v>24657.898000000001</v>
      </c>
      <c r="K25" s="34">
        <f t="shared" si="13"/>
        <v>6057.7460000000001</v>
      </c>
      <c r="L25" s="34">
        <f t="shared" si="13"/>
        <v>9952.7030000000013</v>
      </c>
      <c r="M25" s="34">
        <f t="shared" si="13"/>
        <v>0</v>
      </c>
      <c r="N25" s="34">
        <f t="shared" si="13"/>
        <v>6152.0102400000005</v>
      </c>
      <c r="O25" s="34">
        <f t="shared" si="13"/>
        <v>0</v>
      </c>
      <c r="P25" s="34">
        <f t="shared" si="13"/>
        <v>6152.0102400000005</v>
      </c>
      <c r="Q25" s="34">
        <f t="shared" si="13"/>
        <v>6152.0102400000005</v>
      </c>
      <c r="R25" s="34">
        <f t="shared" si="13"/>
        <v>0</v>
      </c>
      <c r="S25" s="34">
        <f t="shared" si="13"/>
        <v>0</v>
      </c>
      <c r="T25" s="34">
        <f t="shared" si="13"/>
        <v>0</v>
      </c>
      <c r="U25" s="22"/>
      <c r="V25" s="22"/>
      <c r="W25" s="23"/>
    </row>
    <row r="26" spans="1:24" ht="93.75" x14ac:dyDescent="0.2">
      <c r="A26" s="45">
        <v>1</v>
      </c>
      <c r="B26" s="44" t="s">
        <v>68</v>
      </c>
      <c r="C26" s="11" t="s">
        <v>22</v>
      </c>
      <c r="D26" s="9" t="s">
        <v>37</v>
      </c>
      <c r="E26" s="31">
        <v>114003.213</v>
      </c>
      <c r="F26" s="31">
        <v>69349.301999999996</v>
      </c>
      <c r="G26" s="31">
        <f>H26+I26+L26</f>
        <v>69349.301999999996</v>
      </c>
      <c r="H26" s="31">
        <f>F26-7000</f>
        <v>62349.301999999996</v>
      </c>
      <c r="I26" s="31">
        <f>J26+K26</f>
        <v>7000</v>
      </c>
      <c r="J26" s="31">
        <v>7000</v>
      </c>
      <c r="K26" s="31"/>
      <c r="L26" s="32"/>
      <c r="M26" s="31"/>
      <c r="N26" s="31">
        <f>O26+P26+S26+T26</f>
        <v>5891.8</v>
      </c>
      <c r="O26" s="31"/>
      <c r="P26" s="31">
        <f>Q26+R26</f>
        <v>5891.8</v>
      </c>
      <c r="Q26" s="31">
        <v>5891.8</v>
      </c>
      <c r="R26" s="31"/>
      <c r="S26" s="31"/>
      <c r="T26" s="31"/>
      <c r="U26" s="13" t="s">
        <v>66</v>
      </c>
      <c r="V26" s="12" t="s">
        <v>38</v>
      </c>
      <c r="W26" s="19"/>
    </row>
    <row r="27" spans="1:24" ht="198" x14ac:dyDescent="0.2">
      <c r="A27" s="45">
        <v>2</v>
      </c>
      <c r="B27" s="30" t="s">
        <v>64</v>
      </c>
      <c r="C27" s="11">
        <v>2021</v>
      </c>
      <c r="D27" s="9" t="s">
        <v>41</v>
      </c>
      <c r="E27" s="31">
        <v>11058.503000000001</v>
      </c>
      <c r="F27" s="31">
        <v>11058.503000000001</v>
      </c>
      <c r="G27" s="31">
        <f t="shared" ref="G27:G30" si="14">H27+I27+L27</f>
        <v>11058.503000000001</v>
      </c>
      <c r="H27" s="31"/>
      <c r="I27" s="31">
        <f t="shared" ref="I27:I30" si="15">J27+K27</f>
        <v>1105.8</v>
      </c>
      <c r="J27" s="31"/>
      <c r="K27" s="31">
        <v>1105.8</v>
      </c>
      <c r="L27" s="31">
        <v>9952.7030000000013</v>
      </c>
      <c r="M27" s="31"/>
      <c r="N27" s="31">
        <f t="shared" ref="N27:N30" si="16">O27+P27+S27+T27</f>
        <v>0</v>
      </c>
      <c r="O27" s="31"/>
      <c r="P27" s="31">
        <f t="shared" ref="P27:P30" si="17">Q27+R27</f>
        <v>0</v>
      </c>
      <c r="Q27" s="31"/>
      <c r="R27" s="31"/>
      <c r="S27" s="31"/>
      <c r="T27" s="31"/>
      <c r="U27" s="12" t="s">
        <v>81</v>
      </c>
      <c r="V27" s="12" t="s">
        <v>82</v>
      </c>
      <c r="W27" s="19"/>
    </row>
    <row r="28" spans="1:24" ht="112.5" x14ac:dyDescent="0.2">
      <c r="A28" s="45">
        <v>3</v>
      </c>
      <c r="B28" s="44" t="s">
        <v>58</v>
      </c>
      <c r="C28" s="11">
        <v>2021</v>
      </c>
      <c r="D28" s="9" t="s">
        <v>42</v>
      </c>
      <c r="E28" s="33">
        <v>25451.946</v>
      </c>
      <c r="F28" s="33">
        <v>25451.946</v>
      </c>
      <c r="G28" s="31">
        <f t="shared" si="14"/>
        <v>25451.946000000014</v>
      </c>
      <c r="H28" s="31">
        <v>18396.102000000014</v>
      </c>
      <c r="I28" s="31">
        <f t="shared" si="15"/>
        <v>7055.844000000001</v>
      </c>
      <c r="J28" s="33">
        <f>23000-18396.102</f>
        <v>4603.898000000001</v>
      </c>
      <c r="K28" s="33">
        <v>2451.9459999999999</v>
      </c>
      <c r="L28" s="32"/>
      <c r="M28" s="32"/>
      <c r="N28" s="31">
        <f t="shared" si="16"/>
        <v>0</v>
      </c>
      <c r="O28" s="32"/>
      <c r="P28" s="31">
        <f t="shared" si="17"/>
        <v>0</v>
      </c>
      <c r="Q28" s="32"/>
      <c r="R28" s="32"/>
      <c r="S28" s="32"/>
      <c r="T28" s="32"/>
      <c r="U28" s="25" t="s">
        <v>77</v>
      </c>
      <c r="V28" s="12" t="s">
        <v>72</v>
      </c>
      <c r="W28" s="19"/>
    </row>
    <row r="29" spans="1:24" ht="112.5" x14ac:dyDescent="0.2">
      <c r="A29" s="58">
        <v>4</v>
      </c>
      <c r="B29" s="44" t="s">
        <v>19</v>
      </c>
      <c r="C29" s="11" t="s">
        <v>23</v>
      </c>
      <c r="D29" s="9" t="s">
        <v>57</v>
      </c>
      <c r="E29" s="31">
        <v>25192.842000000001</v>
      </c>
      <c r="F29" s="31">
        <v>6054</v>
      </c>
      <c r="G29" s="31">
        <f t="shared" si="14"/>
        <v>6054</v>
      </c>
      <c r="H29" s="31"/>
      <c r="I29" s="31">
        <f t="shared" si="15"/>
        <v>6054</v>
      </c>
      <c r="J29" s="31">
        <v>5054</v>
      </c>
      <c r="K29" s="31">
        <v>1000</v>
      </c>
      <c r="L29" s="32"/>
      <c r="M29" s="32"/>
      <c r="N29" s="31">
        <f t="shared" si="16"/>
        <v>260.21024</v>
      </c>
      <c r="O29" s="32"/>
      <c r="P29" s="31">
        <f t="shared" si="17"/>
        <v>260.21024</v>
      </c>
      <c r="Q29" s="31">
        <v>260.21024</v>
      </c>
      <c r="R29" s="32"/>
      <c r="S29" s="32"/>
      <c r="T29" s="32"/>
      <c r="U29" s="25" t="s">
        <v>78</v>
      </c>
      <c r="V29" s="12" t="s">
        <v>20</v>
      </c>
      <c r="W29" s="19"/>
    </row>
    <row r="30" spans="1:24" ht="81" x14ac:dyDescent="0.2">
      <c r="A30" s="58"/>
      <c r="B30" s="30" t="s">
        <v>65</v>
      </c>
      <c r="C30" s="11">
        <v>2021</v>
      </c>
      <c r="D30" s="9" t="s">
        <v>30</v>
      </c>
      <c r="E30" s="31">
        <v>9500</v>
      </c>
      <c r="F30" s="31">
        <v>9500</v>
      </c>
      <c r="G30" s="31">
        <f t="shared" si="14"/>
        <v>9500</v>
      </c>
      <c r="H30" s="31"/>
      <c r="I30" s="31">
        <f t="shared" si="15"/>
        <v>9500</v>
      </c>
      <c r="J30" s="31">
        <v>8000</v>
      </c>
      <c r="K30" s="31">
        <v>1500</v>
      </c>
      <c r="L30" s="32"/>
      <c r="M30" s="32"/>
      <c r="N30" s="31">
        <f t="shared" si="16"/>
        <v>0</v>
      </c>
      <c r="O30" s="32"/>
      <c r="P30" s="31">
        <f t="shared" si="17"/>
        <v>0</v>
      </c>
      <c r="Q30" s="32"/>
      <c r="R30" s="32"/>
      <c r="S30" s="32"/>
      <c r="T30" s="32"/>
      <c r="U30" s="25" t="s">
        <v>21</v>
      </c>
      <c r="V30" s="12"/>
      <c r="W30" s="19"/>
    </row>
    <row r="31" spans="1:24" ht="22.5" x14ac:dyDescent="0.2">
      <c r="A31" s="53" t="s">
        <v>74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</row>
    <row r="32" spans="1:24" ht="22.5" x14ac:dyDescent="0.3">
      <c r="A32" s="21"/>
      <c r="B32" s="35" t="s">
        <v>15</v>
      </c>
      <c r="C32" s="22"/>
      <c r="D32" s="22"/>
      <c r="E32" s="34">
        <f>E33</f>
        <v>19831.707999999999</v>
      </c>
      <c r="F32" s="34">
        <f t="shared" ref="F32:T32" si="18">F33</f>
        <v>9644.8938300000009</v>
      </c>
      <c r="G32" s="34">
        <f t="shared" si="18"/>
        <v>9644.8938300000009</v>
      </c>
      <c r="H32" s="34">
        <f t="shared" si="18"/>
        <v>8644.8938300000009</v>
      </c>
      <c r="I32" s="34">
        <f t="shared" si="18"/>
        <v>1000</v>
      </c>
      <c r="J32" s="34">
        <f t="shared" si="18"/>
        <v>1000</v>
      </c>
      <c r="K32" s="34">
        <f t="shared" si="18"/>
        <v>0</v>
      </c>
      <c r="L32" s="34">
        <f t="shared" si="18"/>
        <v>0</v>
      </c>
      <c r="M32" s="34">
        <f t="shared" si="18"/>
        <v>0</v>
      </c>
      <c r="N32" s="34">
        <f t="shared" si="18"/>
        <v>0</v>
      </c>
      <c r="O32" s="34">
        <f t="shared" si="18"/>
        <v>0</v>
      </c>
      <c r="P32" s="34">
        <f t="shared" si="18"/>
        <v>0</v>
      </c>
      <c r="Q32" s="34">
        <f t="shared" si="18"/>
        <v>0</v>
      </c>
      <c r="R32" s="34">
        <f t="shared" si="18"/>
        <v>0</v>
      </c>
      <c r="S32" s="34">
        <f t="shared" si="18"/>
        <v>0</v>
      </c>
      <c r="T32" s="34">
        <f t="shared" si="18"/>
        <v>0</v>
      </c>
      <c r="U32" s="22"/>
      <c r="V32" s="22"/>
      <c r="W32" s="23"/>
    </row>
    <row r="33" spans="1:24" ht="101.25" x14ac:dyDescent="0.2">
      <c r="A33" s="45">
        <v>1</v>
      </c>
      <c r="B33" s="30" t="s">
        <v>71</v>
      </c>
      <c r="C33" s="11" t="s">
        <v>45</v>
      </c>
      <c r="D33" s="9" t="s">
        <v>46</v>
      </c>
      <c r="E33" s="31">
        <f>19831.708</f>
        <v>19831.707999999999</v>
      </c>
      <c r="F33" s="31">
        <v>9644.8938300000009</v>
      </c>
      <c r="G33" s="31">
        <f>H33+I33</f>
        <v>9644.8938300000009</v>
      </c>
      <c r="H33" s="31">
        <v>8644.8938300000009</v>
      </c>
      <c r="I33" s="31">
        <f>J33</f>
        <v>1000</v>
      </c>
      <c r="J33" s="31">
        <v>1000</v>
      </c>
      <c r="K33" s="31"/>
      <c r="L33" s="31"/>
      <c r="M33" s="31"/>
      <c r="N33" s="31">
        <f>O33+P33+S33+T33</f>
        <v>0</v>
      </c>
      <c r="O33" s="31"/>
      <c r="P33" s="31">
        <f>Q33+R33</f>
        <v>0</v>
      </c>
      <c r="Q33" s="31"/>
      <c r="R33" s="31"/>
      <c r="S33" s="31"/>
      <c r="T33" s="31"/>
      <c r="U33" s="12" t="s">
        <v>67</v>
      </c>
      <c r="V33" s="12" t="s">
        <v>47</v>
      </c>
      <c r="W33" s="19"/>
      <c r="X33" s="1">
        <v>306.76947000000001</v>
      </c>
    </row>
    <row r="34" spans="1:24" ht="22.5" x14ac:dyDescent="0.2">
      <c r="A34" s="53" t="s">
        <v>55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</row>
    <row r="35" spans="1:24" ht="22.5" x14ac:dyDescent="0.3">
      <c r="A35" s="21"/>
      <c r="B35" s="35" t="s">
        <v>15</v>
      </c>
      <c r="C35" s="22"/>
      <c r="D35" s="22"/>
      <c r="E35" s="34">
        <f>E37+E36</f>
        <v>68000</v>
      </c>
      <c r="F35" s="34">
        <f t="shared" ref="F35:T35" si="19">F37+F36</f>
        <v>68000</v>
      </c>
      <c r="G35" s="34">
        <f t="shared" si="19"/>
        <v>68000</v>
      </c>
      <c r="H35" s="34">
        <f t="shared" si="19"/>
        <v>0</v>
      </c>
      <c r="I35" s="34">
        <f t="shared" si="19"/>
        <v>5000</v>
      </c>
      <c r="J35" s="34">
        <f t="shared" si="19"/>
        <v>5000</v>
      </c>
      <c r="K35" s="34">
        <f t="shared" si="19"/>
        <v>0</v>
      </c>
      <c r="L35" s="34">
        <f t="shared" si="19"/>
        <v>0</v>
      </c>
      <c r="M35" s="34">
        <f t="shared" si="19"/>
        <v>63000</v>
      </c>
      <c r="N35" s="34">
        <f t="shared" si="19"/>
        <v>0</v>
      </c>
      <c r="O35" s="34">
        <f t="shared" si="19"/>
        <v>0</v>
      </c>
      <c r="P35" s="34">
        <f t="shared" si="19"/>
        <v>0</v>
      </c>
      <c r="Q35" s="34">
        <f t="shared" si="19"/>
        <v>0</v>
      </c>
      <c r="R35" s="34">
        <f t="shared" si="19"/>
        <v>0</v>
      </c>
      <c r="S35" s="34">
        <f t="shared" si="19"/>
        <v>0</v>
      </c>
      <c r="T35" s="34">
        <f t="shared" si="19"/>
        <v>0</v>
      </c>
      <c r="U35" s="22"/>
      <c r="V35" s="22"/>
      <c r="W35" s="23"/>
    </row>
    <row r="36" spans="1:24" ht="121.5" x14ac:dyDescent="0.3">
      <c r="A36" s="58">
        <v>1</v>
      </c>
      <c r="B36" s="30" t="s">
        <v>96</v>
      </c>
      <c r="C36" s="56">
        <v>2021</v>
      </c>
      <c r="D36" s="51" t="s">
        <v>73</v>
      </c>
      <c r="E36" s="31">
        <v>5000</v>
      </c>
      <c r="F36" s="31">
        <v>5000</v>
      </c>
      <c r="G36" s="31">
        <f>I36</f>
        <v>5000</v>
      </c>
      <c r="H36" s="31"/>
      <c r="I36" s="31">
        <v>5000</v>
      </c>
      <c r="J36" s="31">
        <v>5000</v>
      </c>
      <c r="K36" s="31"/>
      <c r="L36" s="31"/>
      <c r="M36" s="31"/>
      <c r="N36" s="31">
        <f>O36+P36+S36+T36</f>
        <v>0</v>
      </c>
      <c r="O36" s="31"/>
      <c r="P36" s="31">
        <f>Q36+R36</f>
        <v>0</v>
      </c>
      <c r="Q36" s="31"/>
      <c r="R36" s="31"/>
      <c r="S36" s="31"/>
      <c r="T36" s="31"/>
      <c r="U36" s="22"/>
      <c r="V36" s="22"/>
      <c r="W36" s="23"/>
    </row>
    <row r="37" spans="1:24" ht="121.5" x14ac:dyDescent="0.2">
      <c r="A37" s="58"/>
      <c r="B37" s="30" t="s">
        <v>95</v>
      </c>
      <c r="C37" s="57"/>
      <c r="D37" s="52"/>
      <c r="E37" s="31">
        <v>63000</v>
      </c>
      <c r="F37" s="31">
        <v>63000</v>
      </c>
      <c r="G37" s="31">
        <v>63000</v>
      </c>
      <c r="H37" s="31"/>
      <c r="I37" s="31"/>
      <c r="J37" s="31"/>
      <c r="K37" s="31"/>
      <c r="L37" s="31"/>
      <c r="M37" s="31">
        <v>63000</v>
      </c>
      <c r="N37" s="31">
        <f>O37+P37+S37+T37</f>
        <v>0</v>
      </c>
      <c r="O37" s="31"/>
      <c r="P37" s="31">
        <f>Q37+R37</f>
        <v>0</v>
      </c>
      <c r="Q37" s="31"/>
      <c r="R37" s="31"/>
      <c r="S37" s="31"/>
      <c r="T37" s="31"/>
      <c r="U37" s="12" t="s">
        <v>48</v>
      </c>
      <c r="V37" s="12"/>
      <c r="W37" s="47" t="s">
        <v>97</v>
      </c>
    </row>
  </sheetData>
  <autoFilter ref="A7:X7"/>
  <mergeCells count="42">
    <mergeCell ref="A1:W1"/>
    <mergeCell ref="A2:A6"/>
    <mergeCell ref="B2:B6"/>
    <mergeCell ref="C2:C6"/>
    <mergeCell ref="D2:D6"/>
    <mergeCell ref="E2:F2"/>
    <mergeCell ref="U2:V2"/>
    <mergeCell ref="W2:W6"/>
    <mergeCell ref="I5:I6"/>
    <mergeCell ref="N3:N6"/>
    <mergeCell ref="O3:T3"/>
    <mergeCell ref="O4:O6"/>
    <mergeCell ref="P4:R4"/>
    <mergeCell ref="S4:T4"/>
    <mergeCell ref="P5:P6"/>
    <mergeCell ref="Q5:R5"/>
    <mergeCell ref="Z2:Z6"/>
    <mergeCell ref="E3:E6"/>
    <mergeCell ref="F3:F6"/>
    <mergeCell ref="G3:G6"/>
    <mergeCell ref="U3:U6"/>
    <mergeCell ref="V3:V6"/>
    <mergeCell ref="H4:H6"/>
    <mergeCell ref="I4:K4"/>
    <mergeCell ref="G2:M2"/>
    <mergeCell ref="M5:M6"/>
    <mergeCell ref="H3:M3"/>
    <mergeCell ref="L4:M4"/>
    <mergeCell ref="J5:K5"/>
    <mergeCell ref="L5:L6"/>
    <mergeCell ref="N2:T2"/>
    <mergeCell ref="S5:S6"/>
    <mergeCell ref="T5:T6"/>
    <mergeCell ref="D36:D37"/>
    <mergeCell ref="A34:W34"/>
    <mergeCell ref="A17:W17"/>
    <mergeCell ref="A10:W10"/>
    <mergeCell ref="C36:C37"/>
    <mergeCell ref="A36:A37"/>
    <mergeCell ref="A24:W24"/>
    <mergeCell ref="A29:A30"/>
    <mergeCell ref="A31:W31"/>
  </mergeCells>
  <printOptions horizontalCentered="1"/>
  <pageMargins left="0" right="0" top="0" bottom="0" header="0" footer="0"/>
  <pageSetup paperSize="8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Велике будівництво (3)</vt:lpstr>
      <vt:lpstr>'Велике будівництво (3)'!Заголовки_для_печати</vt:lpstr>
      <vt:lpstr>'Велике будівництво (3)'!Область_печати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Діденко Леся Петрівна</dc:creator>
  <cp:lastModifiedBy>Коровкін Олег Вікторович</cp:lastModifiedBy>
  <cp:lastPrinted>2021-04-05T07:43:22Z</cp:lastPrinted>
  <dcterms:created xsi:type="dcterms:W3CDTF">2020-02-19T16:04:40Z</dcterms:created>
  <dcterms:modified xsi:type="dcterms:W3CDTF">2021-04-16T10:26:09Z</dcterms:modified>
</cp:coreProperties>
</file>